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f41d135918dd7c9/Desktop/"/>
    </mc:Choice>
  </mc:AlternateContent>
  <xr:revisionPtr revIDLastSave="0" documentId="8_{5E8D759A-B441-4BC1-89DA-18A93331491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imulation" sheetId="2" r:id="rId1"/>
    <sheet name="結果" sheetId="5" r:id="rId2"/>
    <sheet name="設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T34" i="3"/>
  <c r="S34" i="3"/>
  <c r="U28" i="3"/>
  <c r="U30" i="3"/>
  <c r="U29" i="3"/>
  <c r="U34" i="3" s="1"/>
  <c r="U27" i="3"/>
  <c r="W27" i="3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D20" i="2"/>
  <c r="D14" i="2" s="1"/>
  <c r="J12" i="3" s="1"/>
  <c r="K12" i="3" s="1"/>
  <c r="D15" i="2" s="1"/>
  <c r="N8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D11" i="2" l="1"/>
  <c r="S35" i="3" s="1"/>
  <c r="D22" i="2"/>
  <c r="D21" i="2"/>
  <c r="T35" i="3" l="1"/>
  <c r="U35" i="3" s="1"/>
  <c r="U37" i="3" s="1"/>
  <c r="D13" i="2" s="1"/>
  <c r="D23" i="2"/>
  <c r="D24" i="2" l="1"/>
  <c r="D30" i="2"/>
  <c r="D31" i="2"/>
  <c r="D32" i="2"/>
  <c r="D33" i="2"/>
  <c r="D26" i="2"/>
  <c r="D27" i="2"/>
  <c r="D28" i="2" s="1"/>
  <c r="D34" i="2" l="1"/>
  <c r="D37" i="2" s="1"/>
  <c r="D25" i="2"/>
  <c r="D29" i="2" s="1"/>
  <c r="D36" i="2" s="1"/>
  <c r="D38" i="2" l="1"/>
</calcChain>
</file>

<file path=xl/sharedStrings.xml><?xml version="1.0" encoding="utf-8"?>
<sst xmlns="http://schemas.openxmlformats.org/spreadsheetml/2006/main" count="165" uniqueCount="128">
  <si>
    <t>【基本情報の入力】</t>
  </si>
  <si>
    <t>項目</t>
  </si>
  <si>
    <t>入力値</t>
  </si>
  <si>
    <t>単位</t>
  </si>
  <si>
    <t>備考</t>
  </si>
  <si>
    <t>現在の年齢</t>
  </si>
  <si>
    <t>歳</t>
  </si>
  <si>
    <t>脱退予定年齢</t>
  </si>
  <si>
    <t>月額掛金</t>
  </si>
  <si>
    <t>円</t>
  </si>
  <si>
    <t>現在の役員報酬(月額)</t>
  </si>
  <si>
    <t>現在の年間所得額</t>
  </si>
  <si>
    <t>課税所得(所得控除後)</t>
  </si>
  <si>
    <t>%</t>
  </si>
  <si>
    <t>課税所得に応じて設定</t>
  </si>
  <si>
    <t>住民税率</t>
  </si>
  <si>
    <t>【節税効果の計算】</t>
  </si>
  <si>
    <t>計算項目</t>
  </si>
  <si>
    <t>金額</t>
  </si>
  <si>
    <t>計算式・備考</t>
  </si>
  <si>
    <t>月額掛金×12ヶ月</t>
  </si>
  <si>
    <t>所得税軽減額</t>
  </si>
  <si>
    <t>年間掛金額×所得税率</t>
  </si>
  <si>
    <t>住民税軽減額</t>
  </si>
  <si>
    <t>年間掛金額×住民税率</t>
  </si>
  <si>
    <t>年間節税効果</t>
  </si>
  <si>
    <t>所得税軽減額+住民税軽減額</t>
  </si>
  <si>
    <t>小規模企業共済シミュレーション</t>
    <phoneticPr fontId="1"/>
  </si>
  <si>
    <t>1,000円〜70,000円で設定可能（500円ごと）</t>
    <rPh sb="23" eb="24">
      <t>エン</t>
    </rPh>
    <phoneticPr fontId="1"/>
  </si>
  <si>
    <t>所得税率</t>
    <phoneticPr fontId="1"/>
  </si>
  <si>
    <t>税率</t>
  </si>
  <si>
    <t>控除額</t>
  </si>
  <si>
    <t>1,000円 から 1,949,000円まで</t>
    <phoneticPr fontId="1"/>
  </si>
  <si>
    <t>1,950,000円 から 3,299,000円まで</t>
    <phoneticPr fontId="1"/>
  </si>
  <si>
    <t>3,300,000円 から 6,949,000円まで</t>
    <phoneticPr fontId="1"/>
  </si>
  <si>
    <t>6,950,000円 から 8,999,000円まで</t>
    <phoneticPr fontId="1"/>
  </si>
  <si>
    <t>9,000,000円 から 17,999,000円まで</t>
    <phoneticPr fontId="1"/>
  </si>
  <si>
    <t>18,000,000円 から 39,999,000円まで</t>
    <phoneticPr fontId="1"/>
  </si>
  <si>
    <t>40,000,000円 以上</t>
    <phoneticPr fontId="1"/>
  </si>
  <si>
    <t>所得金額</t>
    <rPh sb="0" eb="2">
      <t>ショトク</t>
    </rPh>
    <rPh sb="2" eb="4">
      <t>キンガク</t>
    </rPh>
    <phoneticPr fontId="1"/>
  </si>
  <si>
    <t>入力額</t>
    <rPh sb="0" eb="3">
      <t>ニュウリョクガク</t>
    </rPh>
    <phoneticPr fontId="1"/>
  </si>
  <si>
    <t>課税される所得金額</t>
    <phoneticPr fontId="1"/>
  </si>
  <si>
    <t>適用%</t>
    <rPh sb="0" eb="2">
      <t>テキヨウ</t>
    </rPh>
    <phoneticPr fontId="1"/>
  </si>
  <si>
    <t>~</t>
    <phoneticPr fontId="1"/>
  </si>
  <si>
    <t>source</t>
    <phoneticPr fontId="1"/>
  </si>
  <si>
    <t>%</t>
    <phoneticPr fontId="1"/>
  </si>
  <si>
    <t>一律10%（所得は所得税のものと同一と仮定する）</t>
    <rPh sb="6" eb="8">
      <t>ショトク</t>
    </rPh>
    <rPh sb="9" eb="12">
      <t>ショトクゼイ</t>
    </rPh>
    <rPh sb="16" eb="18">
      <t>ドウイツ</t>
    </rPh>
    <rPh sb="19" eb="21">
      <t>カテイ</t>
    </rPh>
    <phoneticPr fontId="1"/>
  </si>
  <si>
    <t>所得税
・住民税</t>
    <rPh sb="0" eb="3">
      <t>ショトクゼイ</t>
    </rPh>
    <rPh sb="5" eb="8">
      <t>ジュウミンゼイ</t>
    </rPh>
    <phoneticPr fontId="1"/>
  </si>
  <si>
    <t>役員報酬</t>
    <rPh sb="0" eb="4">
      <t>ヤクインホウシュウ</t>
    </rPh>
    <phoneticPr fontId="1"/>
  </si>
  <si>
    <t>掛け金分の役員報酬の増加</t>
    <rPh sb="0" eb="1">
      <t>カ</t>
    </rPh>
    <rPh sb="2" eb="4">
      <t>キンブン</t>
    </rPh>
    <rPh sb="5" eb="9">
      <t>ヤクインホウシュウ</t>
    </rPh>
    <rPh sb="10" eb="12">
      <t>ゾウカ</t>
    </rPh>
    <phoneticPr fontId="1"/>
  </si>
  <si>
    <t>年齢</t>
    <rPh sb="0" eb="2">
      <t>ネンレイ</t>
    </rPh>
    <phoneticPr fontId="1"/>
  </si>
  <si>
    <t>掛け金</t>
    <rPh sb="0" eb="1">
      <t>カ</t>
    </rPh>
    <rPh sb="2" eb="3">
      <t>キン</t>
    </rPh>
    <phoneticPr fontId="1"/>
  </si>
  <si>
    <t>所得関係</t>
    <rPh sb="0" eb="2">
      <t>ショトク</t>
    </rPh>
    <rPh sb="2" eb="4">
      <t>カンケイ</t>
    </rPh>
    <phoneticPr fontId="1"/>
  </si>
  <si>
    <t>役員報酬の増加分/年</t>
    <rPh sb="0" eb="4">
      <t>ヤクインホウシュウ</t>
    </rPh>
    <rPh sb="5" eb="8">
      <t>ゾウカブン</t>
    </rPh>
    <rPh sb="9" eb="10">
      <t>ネン</t>
    </rPh>
    <phoneticPr fontId="1"/>
  </si>
  <si>
    <t>増加後の役員報酬</t>
    <rPh sb="0" eb="3">
      <t>ゾウカゴ</t>
    </rPh>
    <rPh sb="4" eb="8">
      <t>ヤクインホウシュウ</t>
    </rPh>
    <phoneticPr fontId="1"/>
  </si>
  <si>
    <t>所得800万円以下と仮定（軽減税率15%が適用）</t>
    <rPh sb="10" eb="12">
      <t>カテイ</t>
    </rPh>
    <rPh sb="13" eb="17">
      <t>ケイゲンゼイリツ</t>
    </rPh>
    <rPh sb="21" eb="23">
      <t>テキヨウ</t>
    </rPh>
    <phoneticPr fontId="1"/>
  </si>
  <si>
    <t>法人税 × 10.3%（東京）</t>
    <rPh sb="0" eb="3">
      <t>ホウジンゼイ</t>
    </rPh>
    <rPh sb="12" eb="14">
      <t>トウキョウ</t>
    </rPh>
    <phoneticPr fontId="1"/>
  </si>
  <si>
    <t>所得区分</t>
  </si>
  <si>
    <t>400万円以下</t>
    <phoneticPr fontId="1"/>
  </si>
  <si>
    <t>400万円超〜800万円以下</t>
    <phoneticPr fontId="1"/>
  </si>
  <si>
    <t>800万円超</t>
    <phoneticPr fontId="1"/>
  </si>
  <si>
    <t>簡便的に800万以下で平均</t>
    <rPh sb="0" eb="3">
      <t>カンベンテキ</t>
    </rPh>
    <rPh sb="7" eb="10">
      <t>マンイカ</t>
    </rPh>
    <rPh sb="11" eb="13">
      <t>ヘイキン</t>
    </rPh>
    <phoneticPr fontId="1"/>
  </si>
  <si>
    <t>◇法人事業税（資本金1億円以下で、年所得2,500万円以下、かつ年収入金額2億円以下の法人）</t>
    <rPh sb="1" eb="3">
      <t>ホウジン</t>
    </rPh>
    <rPh sb="3" eb="6">
      <t>ジギョウゼイ</t>
    </rPh>
    <phoneticPr fontId="1"/>
  </si>
  <si>
    <t>◇法人住民税（法人税割）</t>
    <rPh sb="1" eb="3">
      <t>ホウジン</t>
    </rPh>
    <rPh sb="3" eb="6">
      <t>ジュウミンゼイ</t>
    </rPh>
    <rPh sb="7" eb="11">
      <t>ホウジンゼイワリ</t>
    </rPh>
    <phoneticPr fontId="1"/>
  </si>
  <si>
    <t>資本金1,000万円以下、法人税額1,000万円以下：7.0%（標準税率）</t>
    <phoneticPr fontId="1"/>
  </si>
  <si>
    <t>上記の前提</t>
    <rPh sb="0" eb="2">
      <t>ジョウキ</t>
    </rPh>
    <rPh sb="3" eb="5">
      <t>ゼンテイ</t>
    </rPh>
    <phoneticPr fontId="1"/>
  </si>
  <si>
    <t>https://www.tax.metro.tokyo.lg.jp/kazei/work/houjinji</t>
  </si>
  <si>
    <t>資本金1,000万円以下、法人税額1,000万円以下：7.0%（東京都）</t>
    <rPh sb="32" eb="35">
      <t>トウキョウト</t>
    </rPh>
    <phoneticPr fontId="1"/>
  </si>
  <si>
    <t>法人税の減少</t>
    <rPh sb="0" eb="3">
      <t>ホウジンゼイ</t>
    </rPh>
    <rPh sb="4" eb="6">
      <t>ゲンショウ</t>
    </rPh>
    <phoneticPr fontId="1"/>
  </si>
  <si>
    <t>地方法人税の減少</t>
    <rPh sb="0" eb="5">
      <t>チホウホウジンゼイ</t>
    </rPh>
    <rPh sb="6" eb="8">
      <t>ゲンショウ</t>
    </rPh>
    <phoneticPr fontId="1"/>
  </si>
  <si>
    <t>法人住民税の減少</t>
    <rPh sb="0" eb="2">
      <t>ホウジン</t>
    </rPh>
    <rPh sb="2" eb="5">
      <t>ジュウミンゼイ</t>
    </rPh>
    <rPh sb="6" eb="8">
      <t>ゲンショウ</t>
    </rPh>
    <phoneticPr fontId="1"/>
  </si>
  <si>
    <t>法人事業税の減少</t>
    <rPh sb="6" eb="8">
      <t>ゲンショウ</t>
    </rPh>
    <phoneticPr fontId="1"/>
  </si>
  <si>
    <t>特別法人事業税	の減少</t>
    <rPh sb="0" eb="2">
      <t>トクベツ</t>
    </rPh>
    <rPh sb="2" eb="4">
      <t>ホウジン</t>
    </rPh>
    <rPh sb="4" eb="7">
      <t>ジギョウゼイ</t>
    </rPh>
    <rPh sb="9" eb="11">
      <t>ゲンショウ</t>
    </rPh>
    <phoneticPr fontId="1"/>
  </si>
  <si>
    <t>法人事業税の減少額 × 37%（外形標準課税法人・特別法人以外の法人	）</t>
    <phoneticPr fontId="1"/>
  </si>
  <si>
    <t>法人税等の節税額</t>
    <rPh sb="0" eb="3">
      <t>ホウジンゼイ</t>
    </rPh>
    <rPh sb="3" eb="4">
      <t>ナド</t>
    </rPh>
    <rPh sb="5" eb="8">
      <t>セツゼイガク</t>
    </rPh>
    <phoneticPr fontId="1"/>
  </si>
  <si>
    <t>役員報酬の増額による節税</t>
    <rPh sb="0" eb="2">
      <t>ヤクイン</t>
    </rPh>
    <rPh sb="2" eb="4">
      <t>ホウシュウ</t>
    </rPh>
    <rPh sb="5" eb="7">
      <t>ゾウガク</t>
    </rPh>
    <rPh sb="10" eb="12">
      <t>セツゼイ</t>
    </rPh>
    <phoneticPr fontId="1"/>
  </si>
  <si>
    <t>役員報酬の増額による税負担UP</t>
    <rPh sb="0" eb="2">
      <t>ヤクイン</t>
    </rPh>
    <rPh sb="2" eb="4">
      <t>ホウシュウ</t>
    </rPh>
    <rPh sb="5" eb="7">
      <t>ゾウガク</t>
    </rPh>
    <rPh sb="10" eb="13">
      <t>ゼイフタン</t>
    </rPh>
    <phoneticPr fontId="1"/>
  </si>
  <si>
    <t>会社がなければ0円にしてください。</t>
    <rPh sb="0" eb="2">
      <t>カイシャ</t>
    </rPh>
    <rPh sb="8" eb="9">
      <t>エン</t>
    </rPh>
    <phoneticPr fontId="1"/>
  </si>
  <si>
    <t>役員報酬増額後の所得額</t>
    <rPh sb="0" eb="4">
      <t>ヤクインホウシュウ</t>
    </rPh>
    <rPh sb="4" eb="6">
      <t>ゾウガク</t>
    </rPh>
    <rPh sb="6" eb="7">
      <t>ゴ</t>
    </rPh>
    <rPh sb="8" eb="11">
      <t>ショトクガク</t>
    </rPh>
    <phoneticPr fontId="1"/>
  </si>
  <si>
    <t>年間掛け金</t>
    <rPh sb="2" eb="3">
      <t>カ</t>
    </rPh>
    <rPh sb="4" eb="5">
      <t>キン</t>
    </rPh>
    <phoneticPr fontId="1"/>
  </si>
  <si>
    <t>簡便的に800万円以下の平均値：4.4%</t>
    <rPh sb="0" eb="3">
      <t>カンベンテキ</t>
    </rPh>
    <rPh sb="7" eb="9">
      <t>マンエン</t>
    </rPh>
    <rPh sb="9" eb="11">
      <t>イカ</t>
    </rPh>
    <rPh sb="12" eb="15">
      <t>ヘイキンチ</t>
    </rPh>
    <phoneticPr fontId="1"/>
  </si>
  <si>
    <t>役員報酬の増加×所得税率</t>
    <rPh sb="0" eb="4">
      <t>ヤクインホウシュウ</t>
    </rPh>
    <rPh sb="5" eb="7">
      <t>ゾウカ</t>
    </rPh>
    <rPh sb="8" eb="12">
      <t>ショトクゼイリツ</t>
    </rPh>
    <phoneticPr fontId="1"/>
  </si>
  <si>
    <t>所得税の増加</t>
    <rPh sb="4" eb="6">
      <t>ゾウカ</t>
    </rPh>
    <phoneticPr fontId="1"/>
  </si>
  <si>
    <t>住民税の増加</t>
    <rPh sb="4" eb="6">
      <t>ゾウカ</t>
    </rPh>
    <phoneticPr fontId="1"/>
  </si>
  <si>
    <t>役員報酬の増加×住民税率（10%）</t>
    <rPh sb="0" eb="4">
      <t>ヤクインホウシュウ</t>
    </rPh>
    <rPh sb="5" eb="7">
      <t>ゾウカ</t>
    </rPh>
    <rPh sb="8" eb="11">
      <t>ジュウミンゼイ</t>
    </rPh>
    <rPh sb="11" eb="12">
      <t>リツ</t>
    </rPh>
    <phoneticPr fontId="1"/>
  </si>
  <si>
    <t>社会保険料の増加-厚生年金
（会社+個人負担）</t>
    <rPh sb="6" eb="8">
      <t>ゾウカ</t>
    </rPh>
    <rPh sb="9" eb="13">
      <t>コウセイネンキン</t>
    </rPh>
    <rPh sb="18" eb="20">
      <t>コジン</t>
    </rPh>
    <phoneticPr fontId="1"/>
  </si>
  <si>
    <t>厚生年金保険料率: 18.3% (会社負担+本人負担)
※月額65万円超の場合、追加負担額なし</t>
    <rPh sb="0" eb="2">
      <t>コウセイ</t>
    </rPh>
    <rPh sb="2" eb="4">
      <t>ネンキン</t>
    </rPh>
    <rPh sb="4" eb="7">
      <t>ホケンリョウ</t>
    </rPh>
    <rPh sb="7" eb="8">
      <t>リツ</t>
    </rPh>
    <rPh sb="17" eb="19">
      <t>カイシャ</t>
    </rPh>
    <rPh sb="19" eb="21">
      <t>フタン</t>
    </rPh>
    <rPh sb="22" eb="24">
      <t>ホンニン</t>
    </rPh>
    <rPh sb="24" eb="26">
      <t>フタン</t>
    </rPh>
    <rPh sb="29" eb="31">
      <t>ゲツガク</t>
    </rPh>
    <rPh sb="33" eb="35">
      <t>マンエン</t>
    </rPh>
    <rPh sb="35" eb="36">
      <t>チョウ</t>
    </rPh>
    <rPh sb="37" eb="39">
      <t>バアイ</t>
    </rPh>
    <rPh sb="40" eb="42">
      <t>ツイカ</t>
    </rPh>
    <rPh sb="42" eb="45">
      <t>フタンガク</t>
    </rPh>
    <phoneticPr fontId="1"/>
  </si>
  <si>
    <t>社会保険料の増加-健康保険
（会社+個人負担）</t>
    <rPh sb="6" eb="8">
      <t>ゾウカ</t>
    </rPh>
    <rPh sb="9" eb="13">
      <t>ケンコウホケン</t>
    </rPh>
    <rPh sb="18" eb="20">
      <t>コジン</t>
    </rPh>
    <phoneticPr fontId="1"/>
  </si>
  <si>
    <t>健康保険料率: 約10% (会社負担+本人負担)
※月額135.5万円超の場合、追加負担額なし</t>
    <rPh sb="0" eb="4">
      <t>ケンコウホケン</t>
    </rPh>
    <rPh sb="5" eb="6">
      <t>リツ</t>
    </rPh>
    <rPh sb="8" eb="9">
      <t>ヤク</t>
    </rPh>
    <rPh sb="14" eb="16">
      <t>カイシャ</t>
    </rPh>
    <rPh sb="16" eb="18">
      <t>フタン</t>
    </rPh>
    <rPh sb="19" eb="21">
      <t>ホンニン</t>
    </rPh>
    <rPh sb="21" eb="23">
      <t>フタン</t>
    </rPh>
    <rPh sb="26" eb="28">
      <t>ゲツガク</t>
    </rPh>
    <rPh sb="33" eb="35">
      <t>マンエン</t>
    </rPh>
    <rPh sb="35" eb="36">
      <t>チョウ</t>
    </rPh>
    <rPh sb="37" eb="39">
      <t>バアイ</t>
    </rPh>
    <rPh sb="40" eb="42">
      <t>ツイカ</t>
    </rPh>
    <rPh sb="42" eb="45">
      <t>フタンガク</t>
    </rPh>
    <phoneticPr fontId="1"/>
  </si>
  <si>
    <t>追加負担額</t>
    <rPh sb="0" eb="2">
      <t>ツイカ</t>
    </rPh>
    <rPh sb="2" eb="5">
      <t>フタンガク</t>
    </rPh>
    <phoneticPr fontId="1"/>
  </si>
  <si>
    <t>節税額</t>
    <rPh sb="0" eb="3">
      <t>セツゼイガク</t>
    </rPh>
    <phoneticPr fontId="1"/>
  </si>
  <si>
    <t>追加負担額</t>
    <rPh sb="0" eb="5">
      <t>ツイカフタンガク</t>
    </rPh>
    <phoneticPr fontId="1"/>
  </si>
  <si>
    <t>円</t>
    <phoneticPr fontId="1"/>
  </si>
  <si>
    <t>トータル（△は節税）</t>
    <rPh sb="7" eb="9">
      <t>セツゼイ</t>
    </rPh>
    <phoneticPr fontId="1"/>
  </si>
  <si>
    <t>参考</t>
    <rPh sb="0" eb="2">
      <t>サンコウ</t>
    </rPh>
    <phoneticPr fontId="1"/>
  </si>
  <si>
    <t>〃</t>
    <phoneticPr fontId="1"/>
  </si>
  <si>
    <t>No</t>
    <phoneticPr fontId="1"/>
  </si>
  <si>
    <t>掛け金と同額で設定。増加がなければ0円に変更。</t>
    <rPh sb="0" eb="1">
      <t>カ</t>
    </rPh>
    <rPh sb="2" eb="3">
      <t>キン</t>
    </rPh>
    <rPh sb="4" eb="6">
      <t>ドウガク</t>
    </rPh>
    <rPh sb="7" eb="9">
      <t>セッテイ</t>
    </rPh>
    <rPh sb="10" eb="12">
      <t>ゾウカ</t>
    </rPh>
    <rPh sb="18" eb="19">
      <t>エン</t>
    </rPh>
    <rPh sb="20" eb="22">
      <t>ヘンコウ</t>
    </rPh>
    <phoneticPr fontId="1"/>
  </si>
  <si>
    <t>役員報酬の増加あり</t>
    <rPh sb="0" eb="4">
      <t>ヤクインホウシュウ</t>
    </rPh>
    <rPh sb="5" eb="7">
      <t>ゾウカ</t>
    </rPh>
    <phoneticPr fontId="1"/>
  </si>
  <si>
    <t>役員報酬の増加なし</t>
    <rPh sb="0" eb="4">
      <t>ヤクインホウシュウ</t>
    </rPh>
    <rPh sb="5" eb="7">
      <t>ゾウカ</t>
    </rPh>
    <phoneticPr fontId="1"/>
  </si>
  <si>
    <t>はマクロで自動計算</t>
    <rPh sb="5" eb="7">
      <t>ジドウ</t>
    </rPh>
    <rPh sb="7" eb="9">
      <t>ケイサン</t>
    </rPh>
    <phoneticPr fontId="1"/>
  </si>
  <si>
    <t>月額掛け金</t>
    <rPh sb="0" eb="3">
      <t>ゲツガクカ</t>
    </rPh>
    <rPh sb="4" eb="5">
      <t>キン</t>
    </rPh>
    <phoneticPr fontId="1"/>
  </si>
  <si>
    <t>給与等の収入金額</t>
  </si>
  <si>
    <t>給与所得控除額</t>
  </si>
  <si>
    <t>(給与所得の源泉徴収票の支払金額)</t>
  </si>
  <si>
    <t>1,625,000円まで</t>
  </si>
  <si>
    <t>550,000円</t>
  </si>
  <si>
    <t>1,625,001円から</t>
  </si>
  <si>
    <t>1,800,000円まで</t>
  </si>
  <si>
    <t>収入金額×40％-100,000円</t>
  </si>
  <si>
    <t>1,800,001円から</t>
  </si>
  <si>
    <t>3,600,000円まで</t>
  </si>
  <si>
    <t>収入金額×30％+80,000円</t>
  </si>
  <si>
    <t>3,600,001円から</t>
  </si>
  <si>
    <t>6,600,000円まで</t>
  </si>
  <si>
    <t>6,600,001円から</t>
  </si>
  <si>
    <t>8,500,000円まで</t>
  </si>
  <si>
    <t>収入金額×10％+1,100,000円</t>
  </si>
  <si>
    <t>8,500,001円以上</t>
  </si>
  <si>
    <t>1,950,000円（上限）</t>
  </si>
  <si>
    <t>給与等の収入金額</t>
    <rPh sb="0" eb="2">
      <t>キュウヨ</t>
    </rPh>
    <rPh sb="2" eb="3">
      <t>ナド</t>
    </rPh>
    <rPh sb="4" eb="6">
      <t>シュウニュウ</t>
    </rPh>
    <rPh sb="6" eb="8">
      <t>キンガク</t>
    </rPh>
    <phoneticPr fontId="18"/>
  </si>
  <si>
    <t>控除額</t>
    <rPh sb="0" eb="3">
      <t>コウジョガク</t>
    </rPh>
    <phoneticPr fontId="18"/>
  </si>
  <si>
    <t>所得金額</t>
    <rPh sb="0" eb="2">
      <t>ショトク</t>
    </rPh>
    <rPh sb="2" eb="4">
      <t>キンガク</t>
    </rPh>
    <phoneticPr fontId="18"/>
  </si>
  <si>
    <t>収入金額×20％+440,000円</t>
    <phoneticPr fontId="1"/>
  </si>
  <si>
    <t>役員報酬（増額前）</t>
    <rPh sb="0" eb="4">
      <t>ヤクインホウシュウ</t>
    </rPh>
    <rPh sb="5" eb="7">
      <t>ゾウガク</t>
    </rPh>
    <rPh sb="7" eb="8">
      <t>マエ</t>
    </rPh>
    <phoneticPr fontId="1"/>
  </si>
  <si>
    <t>役員報酬（後）</t>
    <rPh sb="0" eb="4">
      <t>ヤクインホウシュウ</t>
    </rPh>
    <rPh sb="5" eb="6">
      <t>アト</t>
    </rPh>
    <phoneticPr fontId="1"/>
  </si>
  <si>
    <t>所得増加額</t>
    <rPh sb="0" eb="2">
      <t>ショトク</t>
    </rPh>
    <rPh sb="2" eb="5">
      <t>ゾウカガク</t>
    </rPh>
    <phoneticPr fontId="1"/>
  </si>
  <si>
    <t>給与所得控除を考慮後の増加分</t>
    <rPh sb="0" eb="6">
      <t>キュウヨショトクコウジョ</t>
    </rPh>
    <rPh sb="7" eb="10">
      <t>コウリョゴ</t>
    </rPh>
    <rPh sb="11" eb="14">
      <t>ゾウカブン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</si>
</sst>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0"/>
      <name val="Meiryo UI"/>
      <family val="3"/>
      <charset val="128"/>
    </font>
    <font>
      <b/>
      <sz val="10"/>
      <color rgb="FF1F4E78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10"/>
      <color rgb="FF375623"/>
      <name val="Meiryo UI"/>
      <family val="3"/>
      <charset val="128"/>
    </font>
    <font>
      <b/>
      <sz val="10"/>
      <color rgb="FF333333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name val="Meiryo UI"/>
      <family val="3"/>
      <charset val="128"/>
    </font>
    <font>
      <u/>
      <sz val="10"/>
      <color theme="10"/>
      <name val="Meiryo UI"/>
      <family val="3"/>
      <charset val="128"/>
    </font>
    <font>
      <b/>
      <sz val="10"/>
      <color rgb="FF232425"/>
      <name val="Meiryo UI"/>
      <family val="3"/>
      <charset val="128"/>
    </font>
    <font>
      <sz val="10"/>
      <color rgb="FF232425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rgb="FF375623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Meiryo UI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6E0B4"/>
      </patternFill>
    </fill>
    <fill>
      <patternFill patternType="solid">
        <fgColor theme="8" tint="0.79998168889431442"/>
        <bgColor rgb="FFB4C7E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B4C7E7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rgb="FFC6E0B4"/>
      </patternFill>
    </fill>
    <fill>
      <patternFill patternType="solid">
        <fgColor theme="6" tint="0.79998168889431442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6" fillId="0" borderId="0" xfId="0" applyFont="1"/>
    <xf numFmtId="38" fontId="6" fillId="0" borderId="0" xfId="1" applyFont="1" applyAlignment="1"/>
    <xf numFmtId="0" fontId="9" fillId="5" borderId="0" xfId="0" applyFont="1" applyFill="1" applyAlignment="1">
      <alignment horizontal="center" vertical="center" wrapText="1"/>
    </xf>
    <xf numFmtId="9" fontId="10" fillId="4" borderId="0" xfId="0" applyNumberFormat="1" applyFont="1" applyFill="1" applyAlignment="1">
      <alignment horizontal="center" vertical="center" wrapText="1"/>
    </xf>
    <xf numFmtId="0" fontId="10" fillId="4" borderId="0" xfId="0" applyFont="1" applyFill="1" applyAlignment="1">
      <alignment horizontal="right" vertical="center" wrapText="1"/>
    </xf>
    <xf numFmtId="3" fontId="10" fillId="4" borderId="0" xfId="0" applyNumberFormat="1" applyFont="1" applyFill="1" applyAlignment="1">
      <alignment horizontal="right" vertical="center" wrapText="1"/>
    </xf>
    <xf numFmtId="0" fontId="9" fillId="5" borderId="0" xfId="0" applyFont="1" applyFill="1" applyAlignment="1">
      <alignment vertical="center" wrapText="1"/>
    </xf>
    <xf numFmtId="9" fontId="6" fillId="0" borderId="0" xfId="0" applyNumberFormat="1" applyFont="1"/>
    <xf numFmtId="9" fontId="11" fillId="0" borderId="0" xfId="2" applyFont="1" applyFill="1" applyAlignment="1">
      <alignment horizontal="center" vertical="center" wrapText="1"/>
    </xf>
    <xf numFmtId="9" fontId="6" fillId="0" borderId="0" xfId="2" applyFont="1" applyAlignment="1"/>
    <xf numFmtId="0" fontId="6" fillId="0" borderId="0" xfId="0" applyFont="1" applyAlignment="1">
      <alignment horizontal="center"/>
    </xf>
    <xf numFmtId="0" fontId="12" fillId="0" borderId="0" xfId="3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3" fillId="6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10" fontId="14" fillId="4" borderId="0" xfId="0" applyNumberFormat="1" applyFont="1" applyFill="1" applyAlignment="1">
      <alignment horizontal="left" vertical="center" wrapText="1"/>
    </xf>
    <xf numFmtId="10" fontId="6" fillId="0" borderId="0" xfId="0" applyNumberFormat="1" applyFont="1"/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15" fillId="9" borderId="1" xfId="0" applyFont="1" applyFill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4" fillId="9" borderId="1" xfId="1" applyNumberFormat="1" applyFont="1" applyFill="1" applyBorder="1" applyAlignment="1">
      <alignment vertical="center"/>
    </xf>
    <xf numFmtId="176" fontId="6" fillId="3" borderId="7" xfId="1" applyNumberFormat="1" applyFont="1" applyFill="1" applyBorder="1" applyAlignment="1">
      <alignment vertical="center"/>
    </xf>
    <xf numFmtId="176" fontId="6" fillId="3" borderId="8" xfId="1" applyNumberFormat="1" applyFont="1" applyFill="1" applyBorder="1" applyAlignment="1">
      <alignment vertical="center"/>
    </xf>
    <xf numFmtId="176" fontId="6" fillId="0" borderId="8" xfId="1" applyNumberFormat="1" applyFont="1" applyFill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6" fontId="4" fillId="9" borderId="5" xfId="1" applyNumberFormat="1" applyFont="1" applyFill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176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8" borderId="2" xfId="0" applyFont="1" applyFill="1" applyBorder="1" applyAlignment="1">
      <alignment horizontal="left" vertical="center"/>
    </xf>
    <xf numFmtId="176" fontId="8" fillId="8" borderId="2" xfId="1" applyNumberFormat="1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8" borderId="10" xfId="0" applyFont="1" applyFill="1" applyBorder="1" applyAlignment="1">
      <alignment horizontal="left" vertical="center"/>
    </xf>
    <xf numFmtId="176" fontId="16" fillId="8" borderId="10" xfId="1" applyNumberFormat="1" applyFont="1" applyFill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38" fontId="4" fillId="11" borderId="2" xfId="1" applyFont="1" applyFill="1" applyBorder="1" applyAlignment="1">
      <alignment vertical="center"/>
    </xf>
    <xf numFmtId="176" fontId="4" fillId="11" borderId="2" xfId="1" applyNumberFormat="1" applyFont="1" applyFill="1" applyBorder="1" applyAlignment="1">
      <alignment vertical="center"/>
    </xf>
    <xf numFmtId="0" fontId="15" fillId="12" borderId="2" xfId="0" applyFont="1" applyFill="1" applyBorder="1" applyAlignment="1">
      <alignment vertical="center"/>
    </xf>
    <xf numFmtId="0" fontId="6" fillId="13" borderId="2" xfId="0" applyFont="1" applyFill="1" applyBorder="1" applyAlignment="1">
      <alignment horizontal="left" vertical="center"/>
    </xf>
    <xf numFmtId="176" fontId="8" fillId="13" borderId="2" xfId="1" applyNumberFormat="1" applyFont="1" applyFill="1" applyBorder="1" applyAlignment="1">
      <alignment vertical="center"/>
    </xf>
    <xf numFmtId="0" fontId="6" fillId="13" borderId="2" xfId="0" applyFont="1" applyFill="1" applyBorder="1" applyAlignment="1">
      <alignment vertical="center"/>
    </xf>
    <xf numFmtId="0" fontId="6" fillId="13" borderId="1" xfId="0" applyFont="1" applyFill="1" applyBorder="1" applyAlignment="1">
      <alignment horizontal="left" vertical="center"/>
    </xf>
    <xf numFmtId="176" fontId="16" fillId="13" borderId="1" xfId="1" applyNumberFormat="1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176" fontId="6" fillId="14" borderId="9" xfId="1" applyNumberFormat="1" applyFont="1" applyFill="1" applyBorder="1" applyAlignment="1">
      <alignment vertical="center"/>
    </xf>
    <xf numFmtId="176" fontId="6" fillId="14" borderId="1" xfId="1" applyNumberFormat="1" applyFont="1" applyFill="1" applyBorder="1" applyAlignment="1">
      <alignment vertical="center"/>
    </xf>
    <xf numFmtId="0" fontId="6" fillId="14" borderId="0" xfId="0" applyFont="1" applyFill="1" applyAlignment="1">
      <alignment vertical="center"/>
    </xf>
    <xf numFmtId="0" fontId="6" fillId="0" borderId="10" xfId="0" applyFont="1" applyBorder="1" applyAlignment="1">
      <alignment vertical="center" shrinkToFit="1"/>
    </xf>
    <xf numFmtId="0" fontId="15" fillId="10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5" fillId="9" borderId="7" xfId="0" applyFont="1" applyFill="1" applyBorder="1" applyAlignment="1">
      <alignment vertical="center"/>
    </xf>
    <xf numFmtId="0" fontId="15" fillId="9" borderId="8" xfId="0" applyFont="1" applyFill="1" applyBorder="1" applyAlignment="1">
      <alignment vertical="center"/>
    </xf>
    <xf numFmtId="0" fontId="15" fillId="9" borderId="9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shrinkToFit="1"/>
    </xf>
    <xf numFmtId="38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9" fontId="6" fillId="0" borderId="0" xfId="0" applyNumberFormat="1" applyFont="1" applyAlignment="1">
      <alignment vertical="center"/>
    </xf>
    <xf numFmtId="38" fontId="6" fillId="0" borderId="0" xfId="1" applyFont="1">
      <alignment vertical="center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shrinkToFit="1"/>
    </xf>
    <xf numFmtId="0" fontId="15" fillId="7" borderId="1" xfId="0" applyFont="1" applyFill="1" applyBorder="1" applyAlignment="1">
      <alignment horizontal="center" vertical="center" shrinkToFit="1"/>
    </xf>
    <xf numFmtId="38" fontId="6" fillId="0" borderId="1" xfId="1" applyFont="1" applyBorder="1" applyAlignment="1">
      <alignment vertical="center" shrinkToFit="1"/>
    </xf>
    <xf numFmtId="38" fontId="6" fillId="0" borderId="1" xfId="0" applyNumberFormat="1" applyFont="1" applyBorder="1" applyAlignment="1">
      <alignment shrinkToFit="1"/>
    </xf>
    <xf numFmtId="38" fontId="6" fillId="0" borderId="1" xfId="1" applyFont="1" applyBorder="1" applyAlignment="1">
      <alignment shrinkToFit="1"/>
    </xf>
    <xf numFmtId="0" fontId="15" fillId="12" borderId="1" xfId="0" applyFont="1" applyFill="1" applyBorder="1"/>
    <xf numFmtId="38" fontId="15" fillId="12" borderId="1" xfId="0" applyNumberFormat="1" applyFont="1" applyFill="1" applyBorder="1"/>
    <xf numFmtId="38" fontId="6" fillId="0" borderId="1" xfId="1" applyFont="1" applyFill="1" applyBorder="1" applyAlignment="1">
      <alignment vertical="center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B4C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sz="2000" b="1"/>
              <a:t>シミュレーション結果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結果!$C$2</c:f>
              <c:strCache>
                <c:ptCount val="1"/>
                <c:pt idx="0">
                  <c:v>役員報酬の増加あり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結果!$B$3:$B$142</c15:sqref>
                  </c15:fullRef>
                </c:ext>
              </c:extLst>
              <c:f>(結果!$B$12,結果!$B$22,結果!$B$42,結果!$B$52,結果!$B$62,結果!$B$72,結果!$B$82,結果!$B$92,結果!$B$102,結果!$B$112,結果!$B$122,結果!$B$132,結果!$B$142)</c:f>
              <c:numCache>
                <c:formatCode>#,##0_);[Red]\(#,##0\)</c:formatCode>
                <c:ptCount val="13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  <c:pt idx="3">
                  <c:v>25000</c:v>
                </c:pt>
                <c:pt idx="4">
                  <c:v>30000</c:v>
                </c:pt>
                <c:pt idx="5">
                  <c:v>35000</c:v>
                </c:pt>
                <c:pt idx="6">
                  <c:v>40000</c:v>
                </c:pt>
                <c:pt idx="7">
                  <c:v>45000</c:v>
                </c:pt>
                <c:pt idx="8">
                  <c:v>50000</c:v>
                </c:pt>
                <c:pt idx="9">
                  <c:v>55000</c:v>
                </c:pt>
                <c:pt idx="10">
                  <c:v>60000</c:v>
                </c:pt>
                <c:pt idx="11">
                  <c:v>65000</c:v>
                </c:pt>
                <c:pt idx="12">
                  <c:v>70000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結果!$C$3:$C$142</c15:sqref>
                  </c15:fullRef>
                </c:ext>
              </c:extLst>
              <c:f>(結果!$C$12,結果!$C$22,結果!$C$42,結果!$C$52,結果!$C$62,結果!$C$72,結果!$C$82,結果!$C$92,結果!$C$102,結果!$C$112,結果!$C$122,結果!$C$132,結果!$C$142)</c:f>
              <c:numCache>
                <c:formatCode>#,##0_);[Red]\(#,##0\)</c:formatCode>
                <c:ptCount val="13"/>
                <c:pt idx="0">
                  <c:v>6763.8000000000029</c:v>
                </c:pt>
                <c:pt idx="1">
                  <c:v>13527.600000000006</c:v>
                </c:pt>
                <c:pt idx="2">
                  <c:v>27055.200000000012</c:v>
                </c:pt>
                <c:pt idx="3">
                  <c:v>33819</c:v>
                </c:pt>
                <c:pt idx="4">
                  <c:v>40582.799999999988</c:v>
                </c:pt>
                <c:pt idx="5">
                  <c:v>47346.600000000006</c:v>
                </c:pt>
                <c:pt idx="6">
                  <c:v>54110.400000000023</c:v>
                </c:pt>
                <c:pt idx="7">
                  <c:v>60874.200000000012</c:v>
                </c:pt>
                <c:pt idx="8">
                  <c:v>67638</c:v>
                </c:pt>
                <c:pt idx="9">
                  <c:v>85638</c:v>
                </c:pt>
                <c:pt idx="10">
                  <c:v>92401.799999999988</c:v>
                </c:pt>
                <c:pt idx="11">
                  <c:v>99165.599999999977</c:v>
                </c:pt>
                <c:pt idx="12">
                  <c:v>105929.40000000002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3-4BC9-8E00-262D76C8EE69}"/>
            </c:ext>
          </c:extLst>
        </c:ser>
        <c:ser>
          <c:idx val="2"/>
          <c:order val="1"/>
          <c:tx>
            <c:strRef>
              <c:f>結果!$D$2</c:f>
              <c:strCache>
                <c:ptCount val="1"/>
                <c:pt idx="0">
                  <c:v>役員報酬の増加なし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結果!$B$3:$B$142</c15:sqref>
                  </c15:fullRef>
                </c:ext>
              </c:extLst>
              <c:f>(結果!$B$12,結果!$B$22,結果!$B$42,結果!$B$52,結果!$B$62,結果!$B$72,結果!$B$82,結果!$B$92,結果!$B$102,結果!$B$112,結果!$B$122,結果!$B$132,結果!$B$142)</c:f>
              <c:numCache>
                <c:formatCode>#,##0_);[Red]\(#,##0\)</c:formatCode>
                <c:ptCount val="13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  <c:pt idx="3">
                  <c:v>25000</c:v>
                </c:pt>
                <c:pt idx="4">
                  <c:v>30000</c:v>
                </c:pt>
                <c:pt idx="5">
                  <c:v>35000</c:v>
                </c:pt>
                <c:pt idx="6">
                  <c:v>40000</c:v>
                </c:pt>
                <c:pt idx="7">
                  <c:v>45000</c:v>
                </c:pt>
                <c:pt idx="8">
                  <c:v>50000</c:v>
                </c:pt>
                <c:pt idx="9">
                  <c:v>55000</c:v>
                </c:pt>
                <c:pt idx="10">
                  <c:v>60000</c:v>
                </c:pt>
                <c:pt idx="11">
                  <c:v>65000</c:v>
                </c:pt>
                <c:pt idx="12">
                  <c:v>70000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結果!$D$3:$D$142</c15:sqref>
                  </c15:fullRef>
                </c:ext>
              </c:extLst>
              <c:f>(結果!$D$12,結果!$D$22,結果!$D$42,結果!$D$52,結果!$D$62,結果!$D$72,結果!$D$82,結果!$D$92,結果!$D$102,結果!$D$112,結果!$D$122,結果!$D$132,結果!$D$142)</c:f>
              <c:numCache>
                <c:formatCode>#,##0_);[Red]\(#,##0\)</c:formatCode>
                <c:ptCount val="13"/>
                <c:pt idx="0">
                  <c:v>18000</c:v>
                </c:pt>
                <c:pt idx="1">
                  <c:v>36000</c:v>
                </c:pt>
                <c:pt idx="2">
                  <c:v>72000</c:v>
                </c:pt>
                <c:pt idx="3">
                  <c:v>90000</c:v>
                </c:pt>
                <c:pt idx="4">
                  <c:v>108000</c:v>
                </c:pt>
                <c:pt idx="5">
                  <c:v>126000</c:v>
                </c:pt>
                <c:pt idx="6">
                  <c:v>144000</c:v>
                </c:pt>
                <c:pt idx="7">
                  <c:v>162000</c:v>
                </c:pt>
                <c:pt idx="8">
                  <c:v>180000</c:v>
                </c:pt>
                <c:pt idx="9">
                  <c:v>198000</c:v>
                </c:pt>
                <c:pt idx="10">
                  <c:v>216000</c:v>
                </c:pt>
                <c:pt idx="11">
                  <c:v>234000</c:v>
                </c:pt>
                <c:pt idx="12">
                  <c:v>252000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3-4BC9-8E00-262D76C8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2557920"/>
        <c:axId val="1612562240"/>
      </c:barChart>
      <c:catAx>
        <c:axId val="161255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/>
                  <a:t>月額掛け金（円）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612562240"/>
        <c:crosses val="autoZero"/>
        <c:auto val="1"/>
        <c:lblAlgn val="ctr"/>
        <c:lblOffset val="100"/>
        <c:noMultiLvlLbl val="0"/>
      </c:catAx>
      <c:valAx>
        <c:axId val="161256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/>
                  <a:t>節税額（円）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6125579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シミュレーション結果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結果!$C$2</c:f>
              <c:strCache>
                <c:ptCount val="1"/>
                <c:pt idx="0">
                  <c:v>役員報酬の増加あり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結果!$B$3:$B$142</c15:sqref>
                  </c15:fullRef>
                </c:ext>
              </c:extLst>
              <c:f>(結果!$B$12,結果!$B$22,結果!$B$42,結果!$B$52,結果!$B$62,結果!$B$72,結果!$B$82,結果!$B$92,結果!$B$102,結果!$B$112,結果!$B$122,結果!$B$132,結果!$B$142)</c:f>
              <c:numCache>
                <c:formatCode>#,##0_);[Red]\(#,##0\)</c:formatCode>
                <c:ptCount val="13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  <c:pt idx="3">
                  <c:v>25000</c:v>
                </c:pt>
                <c:pt idx="4">
                  <c:v>30000</c:v>
                </c:pt>
                <c:pt idx="5">
                  <c:v>35000</c:v>
                </c:pt>
                <c:pt idx="6">
                  <c:v>40000</c:v>
                </c:pt>
                <c:pt idx="7">
                  <c:v>45000</c:v>
                </c:pt>
                <c:pt idx="8">
                  <c:v>50000</c:v>
                </c:pt>
                <c:pt idx="9">
                  <c:v>55000</c:v>
                </c:pt>
                <c:pt idx="10">
                  <c:v>60000</c:v>
                </c:pt>
                <c:pt idx="11">
                  <c:v>65000</c:v>
                </c:pt>
                <c:pt idx="12">
                  <c:v>70000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結果!$C$3:$C$142</c15:sqref>
                  </c15:fullRef>
                </c:ext>
              </c:extLst>
              <c:f>(結果!$C$12,結果!$C$22,結果!$C$42,結果!$C$52,結果!$C$62,結果!$C$72,結果!$C$82,結果!$C$92,結果!$C$102,結果!$C$112,結果!$C$122,結果!$C$132,結果!$C$142)</c:f>
              <c:numCache>
                <c:formatCode>#,##0_);[Red]\(#,##0\)</c:formatCode>
                <c:ptCount val="13"/>
                <c:pt idx="0">
                  <c:v>6763.8000000000029</c:v>
                </c:pt>
                <c:pt idx="1">
                  <c:v>13527.600000000006</c:v>
                </c:pt>
                <c:pt idx="2">
                  <c:v>27055.200000000012</c:v>
                </c:pt>
                <c:pt idx="3">
                  <c:v>33819</c:v>
                </c:pt>
                <c:pt idx="4">
                  <c:v>40582.799999999988</c:v>
                </c:pt>
                <c:pt idx="5">
                  <c:v>47346.600000000006</c:v>
                </c:pt>
                <c:pt idx="6">
                  <c:v>54110.400000000023</c:v>
                </c:pt>
                <c:pt idx="7">
                  <c:v>60874.200000000012</c:v>
                </c:pt>
                <c:pt idx="8">
                  <c:v>67638</c:v>
                </c:pt>
                <c:pt idx="9">
                  <c:v>85638</c:v>
                </c:pt>
                <c:pt idx="10">
                  <c:v>92401.799999999988</c:v>
                </c:pt>
                <c:pt idx="11">
                  <c:v>99165.599999999977</c:v>
                </c:pt>
                <c:pt idx="12">
                  <c:v>105929.40000000002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E-4069-B321-7B20119F7F70}"/>
            </c:ext>
          </c:extLst>
        </c:ser>
        <c:ser>
          <c:idx val="2"/>
          <c:order val="1"/>
          <c:tx>
            <c:strRef>
              <c:f>結果!$D$2</c:f>
              <c:strCache>
                <c:ptCount val="1"/>
                <c:pt idx="0">
                  <c:v>役員報酬の増加なし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結果!$B$3:$B$142</c15:sqref>
                  </c15:fullRef>
                </c:ext>
              </c:extLst>
              <c:f>(結果!$B$12,結果!$B$22,結果!$B$42,結果!$B$52,結果!$B$62,結果!$B$72,結果!$B$82,結果!$B$92,結果!$B$102,結果!$B$112,結果!$B$122,結果!$B$132,結果!$B$142)</c:f>
              <c:numCache>
                <c:formatCode>#,##0_);[Red]\(#,##0\)</c:formatCode>
                <c:ptCount val="13"/>
                <c:pt idx="0">
                  <c:v>5000</c:v>
                </c:pt>
                <c:pt idx="1">
                  <c:v>10000</c:v>
                </c:pt>
                <c:pt idx="2">
                  <c:v>20000</c:v>
                </c:pt>
                <c:pt idx="3">
                  <c:v>25000</c:v>
                </c:pt>
                <c:pt idx="4">
                  <c:v>30000</c:v>
                </c:pt>
                <c:pt idx="5">
                  <c:v>35000</c:v>
                </c:pt>
                <c:pt idx="6">
                  <c:v>40000</c:v>
                </c:pt>
                <c:pt idx="7">
                  <c:v>45000</c:v>
                </c:pt>
                <c:pt idx="8">
                  <c:v>50000</c:v>
                </c:pt>
                <c:pt idx="9">
                  <c:v>55000</c:v>
                </c:pt>
                <c:pt idx="10">
                  <c:v>60000</c:v>
                </c:pt>
                <c:pt idx="11">
                  <c:v>65000</c:v>
                </c:pt>
                <c:pt idx="12">
                  <c:v>70000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結果!$D$3:$D$142</c15:sqref>
                  </c15:fullRef>
                </c:ext>
              </c:extLst>
              <c:f>(結果!$D$12,結果!$D$22,結果!$D$42,結果!$D$52,結果!$D$62,結果!$D$72,結果!$D$82,結果!$D$92,結果!$D$102,結果!$D$112,結果!$D$122,結果!$D$132,結果!$D$142)</c:f>
              <c:numCache>
                <c:formatCode>#,##0_);[Red]\(#,##0\)</c:formatCode>
                <c:ptCount val="13"/>
                <c:pt idx="0">
                  <c:v>18000</c:v>
                </c:pt>
                <c:pt idx="1">
                  <c:v>36000</c:v>
                </c:pt>
                <c:pt idx="2">
                  <c:v>72000</c:v>
                </c:pt>
                <c:pt idx="3">
                  <c:v>90000</c:v>
                </c:pt>
                <c:pt idx="4">
                  <c:v>108000</c:v>
                </c:pt>
                <c:pt idx="5">
                  <c:v>126000</c:v>
                </c:pt>
                <c:pt idx="6">
                  <c:v>144000</c:v>
                </c:pt>
                <c:pt idx="7">
                  <c:v>162000</c:v>
                </c:pt>
                <c:pt idx="8">
                  <c:v>180000</c:v>
                </c:pt>
                <c:pt idx="9">
                  <c:v>198000</c:v>
                </c:pt>
                <c:pt idx="10">
                  <c:v>216000</c:v>
                </c:pt>
                <c:pt idx="11">
                  <c:v>234000</c:v>
                </c:pt>
                <c:pt idx="12">
                  <c:v>252000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7E-4069-B321-7B20119F7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2557920"/>
        <c:axId val="1612562240"/>
      </c:barChart>
      <c:catAx>
        <c:axId val="161255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月額掛け金（円）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562240"/>
        <c:crosses val="autoZero"/>
        <c:auto val="1"/>
        <c:lblAlgn val="ctr"/>
        <c:lblOffset val="100"/>
        <c:noMultiLvlLbl val="0"/>
      </c:catAx>
      <c:valAx>
        <c:axId val="161256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節税額（円）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55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633413</xdr:colOff>
          <xdr:row>1</xdr:row>
          <xdr:rowOff>71438</xdr:rowOff>
        </xdr:from>
        <xdr:to>
          <xdr:col>9</xdr:col>
          <xdr:colOff>28575</xdr:colOff>
          <xdr:row>3</xdr:row>
          <xdr:rowOff>47625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Simulation実行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646337</xdr:colOff>
      <xdr:row>3</xdr:row>
      <xdr:rowOff>178933</xdr:rowOff>
    </xdr:from>
    <xdr:to>
      <xdr:col>16</xdr:col>
      <xdr:colOff>-1</xdr:colOff>
      <xdr:row>25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FA27484-46AE-45AA-9AE7-A35C05599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330993</xdr:colOff>
      <xdr:row>143</xdr:row>
      <xdr:rowOff>104775</xdr:rowOff>
    </xdr:from>
    <xdr:to>
      <xdr:col>5</xdr:col>
      <xdr:colOff>459580</xdr:colOff>
      <xdr:row>158</xdr:row>
      <xdr:rowOff>133350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854F62-5083-9588-0601-820B20342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ta.go.jp/taxes/shiraberu/taxanswer/shotoku/226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74B-3F99-4D5C-B3CD-C851789960C2}">
  <sheetPr codeName="Sheet1"/>
  <dimension ref="B1:F38"/>
  <sheetViews>
    <sheetView showGridLines="0" tabSelected="1" zoomScaleNormal="100" workbookViewId="0">
      <selection activeCell="F1" sqref="F1"/>
    </sheetView>
  </sheetViews>
  <sheetFormatPr defaultRowHeight="14.25" outlineLevelRow="1"/>
  <cols>
    <col min="1" max="1" width="1.73046875" style="13" customWidth="1"/>
    <col min="2" max="2" width="12.33203125" style="13" customWidth="1"/>
    <col min="3" max="3" width="25.59765625" style="15" bestFit="1" customWidth="1"/>
    <col min="4" max="4" width="18" style="35" customWidth="1"/>
    <col min="5" max="5" width="6.59765625" style="13" customWidth="1"/>
    <col min="6" max="6" width="57.86328125" style="13" bestFit="1" customWidth="1"/>
    <col min="7" max="7" width="2.73046875" style="13" customWidth="1"/>
    <col min="8" max="16384" width="9.06640625" style="13"/>
  </cols>
  <sheetData>
    <row r="1" spans="2:6" ht="9.4" customHeight="1"/>
    <row r="2" spans="2:6">
      <c r="B2" s="14" t="s">
        <v>27</v>
      </c>
    </row>
    <row r="3" spans="2:6" ht="7.15" customHeight="1"/>
    <row r="4" spans="2:6">
      <c r="B4" s="70" t="s">
        <v>0</v>
      </c>
      <c r="C4" s="70"/>
      <c r="E4" s="66"/>
      <c r="F4" s="13" t="s">
        <v>100</v>
      </c>
    </row>
    <row r="5" spans="2:6">
      <c r="B5" s="76" t="s">
        <v>1</v>
      </c>
      <c r="C5" s="76"/>
      <c r="D5" s="36" t="s">
        <v>2</v>
      </c>
      <c r="E5" s="33" t="s">
        <v>3</v>
      </c>
      <c r="F5" s="33" t="s">
        <v>4</v>
      </c>
    </row>
    <row r="6" spans="2:6" hidden="1" outlineLevel="1">
      <c r="B6" s="73" t="s">
        <v>50</v>
      </c>
      <c r="C6" s="23" t="s">
        <v>5</v>
      </c>
      <c r="D6" s="37">
        <v>35</v>
      </c>
      <c r="E6" s="24" t="s">
        <v>6</v>
      </c>
      <c r="F6" s="24" t="s">
        <v>94</v>
      </c>
    </row>
    <row r="7" spans="2:6" hidden="1" outlineLevel="1">
      <c r="B7" s="74"/>
      <c r="C7" s="25" t="s">
        <v>7</v>
      </c>
      <c r="D7" s="38">
        <v>65</v>
      </c>
      <c r="E7" s="26" t="s">
        <v>6</v>
      </c>
      <c r="F7" s="26" t="s">
        <v>95</v>
      </c>
    </row>
    <row r="8" spans="2:6" collapsed="1">
      <c r="B8" s="34" t="s">
        <v>51</v>
      </c>
      <c r="C8" s="16" t="s">
        <v>8</v>
      </c>
      <c r="D8" s="65">
        <v>500</v>
      </c>
      <c r="E8" s="17" t="s">
        <v>9</v>
      </c>
      <c r="F8" s="17" t="s">
        <v>28</v>
      </c>
    </row>
    <row r="9" spans="2:6">
      <c r="B9" s="73" t="s">
        <v>48</v>
      </c>
      <c r="C9" s="23" t="s">
        <v>10</v>
      </c>
      <c r="D9" s="37">
        <v>500000</v>
      </c>
      <c r="E9" s="24" t="s">
        <v>9</v>
      </c>
      <c r="F9" s="24" t="s">
        <v>77</v>
      </c>
    </row>
    <row r="10" spans="2:6">
      <c r="B10" s="75"/>
      <c r="C10" s="27" t="s">
        <v>49</v>
      </c>
      <c r="D10" s="64">
        <f>D8</f>
        <v>500</v>
      </c>
      <c r="E10" s="28" t="s">
        <v>9</v>
      </c>
      <c r="F10" s="28" t="s">
        <v>97</v>
      </c>
    </row>
    <row r="11" spans="2:6">
      <c r="B11" s="74"/>
      <c r="C11" s="25" t="s">
        <v>54</v>
      </c>
      <c r="D11" s="39">
        <f>SUM(D9:D10)</f>
        <v>500500</v>
      </c>
      <c r="E11" s="26" t="s">
        <v>9</v>
      </c>
      <c r="F11" s="26"/>
    </row>
    <row r="12" spans="2:6">
      <c r="B12" s="73" t="s">
        <v>52</v>
      </c>
      <c r="C12" s="23" t="s">
        <v>11</v>
      </c>
      <c r="D12" s="37">
        <v>5000000</v>
      </c>
      <c r="E12" s="24" t="s">
        <v>9</v>
      </c>
      <c r="F12" s="24" t="s">
        <v>12</v>
      </c>
    </row>
    <row r="13" spans="2:6">
      <c r="B13" s="75"/>
      <c r="C13" s="27" t="s">
        <v>53</v>
      </c>
      <c r="D13" s="40">
        <f>設定!U37</f>
        <v>6000</v>
      </c>
      <c r="E13" s="28" t="s">
        <v>9</v>
      </c>
      <c r="F13" s="28" t="s">
        <v>127</v>
      </c>
    </row>
    <row r="14" spans="2:6">
      <c r="B14" s="75"/>
      <c r="C14" s="27" t="s">
        <v>78</v>
      </c>
      <c r="D14" s="41">
        <f>D12+D20</f>
        <v>5006000</v>
      </c>
      <c r="E14" s="28" t="s">
        <v>9</v>
      </c>
      <c r="F14" s="28"/>
    </row>
    <row r="15" spans="2:6">
      <c r="B15" s="75"/>
      <c r="C15" s="27" t="s">
        <v>29</v>
      </c>
      <c r="D15" s="41">
        <f>設定!K12</f>
        <v>20</v>
      </c>
      <c r="E15" s="28" t="s">
        <v>13</v>
      </c>
      <c r="F15" s="28" t="s">
        <v>14</v>
      </c>
    </row>
    <row r="16" spans="2:6">
      <c r="B16" s="74"/>
      <c r="C16" s="25" t="s">
        <v>15</v>
      </c>
      <c r="D16" s="39">
        <v>10</v>
      </c>
      <c r="E16" s="26" t="s">
        <v>13</v>
      </c>
      <c r="F16" s="26" t="s">
        <v>46</v>
      </c>
    </row>
    <row r="18" spans="2:6">
      <c r="B18" s="71" t="s">
        <v>16</v>
      </c>
      <c r="C18" s="72"/>
    </row>
    <row r="19" spans="2:6">
      <c r="B19" s="30" t="s">
        <v>17</v>
      </c>
      <c r="C19" s="31"/>
      <c r="D19" s="42" t="s">
        <v>18</v>
      </c>
      <c r="E19" s="32" t="s">
        <v>3</v>
      </c>
      <c r="F19" s="32" t="s">
        <v>19</v>
      </c>
    </row>
    <row r="20" spans="2:6">
      <c r="B20" s="68" t="s">
        <v>47</v>
      </c>
      <c r="C20" s="16" t="s">
        <v>79</v>
      </c>
      <c r="D20" s="43">
        <f>D8*12</f>
        <v>6000</v>
      </c>
      <c r="E20" s="17" t="s">
        <v>9</v>
      </c>
      <c r="F20" s="17" t="s">
        <v>20</v>
      </c>
    </row>
    <row r="21" spans="2:6">
      <c r="B21" s="68"/>
      <c r="C21" s="16" t="s">
        <v>21</v>
      </c>
      <c r="D21" s="43">
        <f>D20*D15/100</f>
        <v>1200</v>
      </c>
      <c r="E21" s="17" t="s">
        <v>9</v>
      </c>
      <c r="F21" s="17" t="s">
        <v>22</v>
      </c>
    </row>
    <row r="22" spans="2:6" ht="14.65" thickBot="1">
      <c r="B22" s="68"/>
      <c r="C22" s="44" t="s">
        <v>23</v>
      </c>
      <c r="D22" s="45">
        <f>D20*D16/100</f>
        <v>600</v>
      </c>
      <c r="E22" s="46" t="s">
        <v>9</v>
      </c>
      <c r="F22" s="46" t="s">
        <v>24</v>
      </c>
    </row>
    <row r="23" spans="2:6" ht="14.65" thickTop="1">
      <c r="B23" s="68"/>
      <c r="C23" s="58" t="s">
        <v>25</v>
      </c>
      <c r="D23" s="59">
        <f>D21+D22</f>
        <v>1800</v>
      </c>
      <c r="E23" s="60" t="s">
        <v>9</v>
      </c>
      <c r="F23" s="60" t="s">
        <v>26</v>
      </c>
    </row>
    <row r="24" spans="2:6">
      <c r="B24" s="68" t="s">
        <v>75</v>
      </c>
      <c r="C24" s="16" t="s">
        <v>68</v>
      </c>
      <c r="D24" s="43">
        <f>D13*15%</f>
        <v>900</v>
      </c>
      <c r="E24" s="17" t="s">
        <v>9</v>
      </c>
      <c r="F24" s="17" t="s">
        <v>55</v>
      </c>
    </row>
    <row r="25" spans="2:6">
      <c r="B25" s="68"/>
      <c r="C25" s="16" t="s">
        <v>69</v>
      </c>
      <c r="D25" s="43">
        <f>D24*10.3%</f>
        <v>92.7</v>
      </c>
      <c r="E25" s="17" t="s">
        <v>9</v>
      </c>
      <c r="F25" s="17" t="s">
        <v>56</v>
      </c>
    </row>
    <row r="26" spans="2:6">
      <c r="B26" s="68"/>
      <c r="C26" s="16" t="s">
        <v>70</v>
      </c>
      <c r="D26" s="43">
        <f>D13*設定!N18</f>
        <v>420.00000000000006</v>
      </c>
      <c r="E26" s="17" t="s">
        <v>9</v>
      </c>
      <c r="F26" s="17" t="s">
        <v>67</v>
      </c>
    </row>
    <row r="27" spans="2:6">
      <c r="B27" s="68"/>
      <c r="C27" s="16" t="s">
        <v>71</v>
      </c>
      <c r="D27" s="43">
        <f>D13*設定!N8</f>
        <v>264</v>
      </c>
      <c r="E27" s="17" t="s">
        <v>9</v>
      </c>
      <c r="F27" s="17" t="s">
        <v>80</v>
      </c>
    </row>
    <row r="28" spans="2:6" ht="14.65" thickBot="1">
      <c r="B28" s="68"/>
      <c r="C28" s="44" t="s">
        <v>72</v>
      </c>
      <c r="D28" s="45">
        <f>D27*37%</f>
        <v>97.679999999999993</v>
      </c>
      <c r="E28" s="46" t="s">
        <v>9</v>
      </c>
      <c r="F28" s="67" t="s">
        <v>73</v>
      </c>
    </row>
    <row r="29" spans="2:6" ht="14.65" thickTop="1">
      <c r="B29" s="68"/>
      <c r="C29" s="58" t="s">
        <v>74</v>
      </c>
      <c r="D29" s="59">
        <f>SUM(D24:D28)</f>
        <v>1774.38</v>
      </c>
      <c r="E29" s="60" t="s">
        <v>9</v>
      </c>
      <c r="F29" s="60"/>
    </row>
    <row r="30" spans="2:6" ht="14.25" customHeight="1">
      <c r="B30" s="69" t="s">
        <v>76</v>
      </c>
      <c r="C30" s="16" t="s">
        <v>82</v>
      </c>
      <c r="D30" s="43">
        <f>D13*D15/100</f>
        <v>1200</v>
      </c>
      <c r="E30" s="17" t="s">
        <v>9</v>
      </c>
      <c r="F30" s="17" t="s">
        <v>81</v>
      </c>
    </row>
    <row r="31" spans="2:6">
      <c r="B31" s="69"/>
      <c r="C31" s="16" t="s">
        <v>83</v>
      </c>
      <c r="D31" s="43">
        <f>D13*10%</f>
        <v>600</v>
      </c>
      <c r="E31" s="17" t="s">
        <v>9</v>
      </c>
      <c r="F31" s="17" t="s">
        <v>84</v>
      </c>
    </row>
    <row r="32" spans="2:6" ht="28.5">
      <c r="B32" s="69"/>
      <c r="C32" s="29" t="s">
        <v>85</v>
      </c>
      <c r="D32" s="43">
        <f>IF(D9&gt;650000,0,D13*18.3%)</f>
        <v>1098</v>
      </c>
      <c r="E32" s="17" t="s">
        <v>9</v>
      </c>
      <c r="F32" s="18" t="s">
        <v>86</v>
      </c>
    </row>
    <row r="33" spans="2:6" ht="28.9" thickBot="1">
      <c r="B33" s="69"/>
      <c r="C33" s="50" t="s">
        <v>87</v>
      </c>
      <c r="D33" s="45">
        <f>IF(D9&gt;1355000,0,D13*10%)</f>
        <v>600</v>
      </c>
      <c r="E33" s="46" t="s">
        <v>9</v>
      </c>
      <c r="F33" s="51" t="s">
        <v>88</v>
      </c>
    </row>
    <row r="34" spans="2:6" ht="14.65" thickTop="1">
      <c r="B34" s="69"/>
      <c r="C34" s="47" t="s">
        <v>89</v>
      </c>
      <c r="D34" s="48">
        <f>SUM(D30:D32)</f>
        <v>2898</v>
      </c>
      <c r="E34" s="49" t="s">
        <v>9</v>
      </c>
      <c r="F34" s="49"/>
    </row>
    <row r="36" spans="2:6">
      <c r="C36" s="61" t="s">
        <v>90</v>
      </c>
      <c r="D36" s="62">
        <f>SUM(D23,D29)</f>
        <v>3574.38</v>
      </c>
      <c r="E36" s="63" t="s">
        <v>9</v>
      </c>
    </row>
    <row r="37" spans="2:6" ht="14.65" thickBot="1">
      <c r="C37" s="52" t="s">
        <v>91</v>
      </c>
      <c r="D37" s="53">
        <f>-D34</f>
        <v>-2898</v>
      </c>
      <c r="E37" s="54" t="s">
        <v>9</v>
      </c>
    </row>
    <row r="38" spans="2:6" ht="14.65" thickTop="1">
      <c r="C38" s="55" t="s">
        <v>93</v>
      </c>
      <c r="D38" s="56">
        <f>SUM(D36:D37)</f>
        <v>676.38000000000011</v>
      </c>
      <c r="E38" s="57" t="s">
        <v>92</v>
      </c>
    </row>
  </sheetData>
  <mergeCells count="9">
    <mergeCell ref="B24:B29"/>
    <mergeCell ref="B30:B34"/>
    <mergeCell ref="B4:C4"/>
    <mergeCell ref="B18:C18"/>
    <mergeCell ref="B20:B23"/>
    <mergeCell ref="B6:B7"/>
    <mergeCell ref="B9:B11"/>
    <mergeCell ref="B12:B16"/>
    <mergeCell ref="B5:C5"/>
  </mergeCells>
  <phoneticPr fontId="1"/>
  <dataValidations count="1">
    <dataValidation type="custom" allowBlank="1" showInputMessage="1" showErrorMessage="1" sqref="D10" xr:uid="{B8E763B9-A153-48B0-908F-764384C792C0}">
      <formula1>OR(D10=D8,0)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go">
                <anchor moveWithCells="1" sizeWithCells="1">
                  <from>
                    <xdr:col>6</xdr:col>
                    <xdr:colOff>633413</xdr:colOff>
                    <xdr:row>1</xdr:row>
                    <xdr:rowOff>71438</xdr:rowOff>
                  </from>
                  <to>
                    <xdr:col>9</xdr:col>
                    <xdr:colOff>28575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AA0271-805F-4CCE-9FDD-E86AB0820FE5}">
          <x14:formula1>
            <xm:f>設定!$A:$A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D593-3533-4585-8869-9D7E9091AE8C}">
  <sheetPr codeName="Sheet2"/>
  <dimension ref="A2:D142"/>
  <sheetViews>
    <sheetView zoomScaleNormal="100" workbookViewId="0">
      <pane ySplit="2" topLeftCell="A136" activePane="bottomLeft" state="frozen"/>
      <selection pane="bottomLeft" activeCell="C3" sqref="C3:D142"/>
    </sheetView>
  </sheetViews>
  <sheetFormatPr defaultRowHeight="14.25"/>
  <cols>
    <col min="1" max="1" width="9.06640625" style="1"/>
    <col min="2" max="2" width="10.86328125" style="2" customWidth="1"/>
    <col min="3" max="3" width="16.46484375" style="2" bestFit="1" customWidth="1"/>
    <col min="4" max="4" width="16.73046875" style="2" bestFit="1" customWidth="1"/>
    <col min="5" max="16384" width="9.06640625" style="1"/>
  </cols>
  <sheetData>
    <row r="2" spans="1:4">
      <c r="A2" s="1" t="s">
        <v>96</v>
      </c>
      <c r="B2" s="2" t="s">
        <v>101</v>
      </c>
      <c r="C2" s="2" t="s">
        <v>98</v>
      </c>
      <c r="D2" s="2" t="s">
        <v>99</v>
      </c>
    </row>
    <row r="3" spans="1:4">
      <c r="A3" s="1">
        <v>1</v>
      </c>
      <c r="B3" s="2">
        <v>500</v>
      </c>
      <c r="C3" s="2">
        <v>676.38000000000011</v>
      </c>
      <c r="D3" s="2">
        <v>1800</v>
      </c>
    </row>
    <row r="4" spans="1:4">
      <c r="A4" s="1">
        <f>A3+1</f>
        <v>2</v>
      </c>
      <c r="B4" s="2">
        <v>1000</v>
      </c>
      <c r="C4" s="2">
        <v>1352.7600000000002</v>
      </c>
      <c r="D4" s="2">
        <v>3600</v>
      </c>
    </row>
    <row r="5" spans="1:4">
      <c r="A5" s="1">
        <f t="shared" ref="A5:A68" si="0">A4+1</f>
        <v>3</v>
      </c>
      <c r="B5" s="2">
        <v>1500</v>
      </c>
      <c r="C5" s="2">
        <v>2029.1399999999994</v>
      </c>
      <c r="D5" s="2">
        <v>5400</v>
      </c>
    </row>
    <row r="6" spans="1:4">
      <c r="A6" s="1">
        <f t="shared" si="0"/>
        <v>4</v>
      </c>
      <c r="B6" s="2">
        <v>2000</v>
      </c>
      <c r="C6" s="2">
        <v>2705.5200000000004</v>
      </c>
      <c r="D6" s="2">
        <v>7200</v>
      </c>
    </row>
    <row r="7" spans="1:4">
      <c r="A7" s="1">
        <f t="shared" si="0"/>
        <v>5</v>
      </c>
      <c r="B7" s="2">
        <v>2500</v>
      </c>
      <c r="C7" s="2">
        <v>3381.9000000000015</v>
      </c>
      <c r="D7" s="2">
        <v>9000</v>
      </c>
    </row>
    <row r="8" spans="1:4">
      <c r="A8" s="1">
        <f t="shared" si="0"/>
        <v>6</v>
      </c>
      <c r="B8" s="2">
        <v>3000</v>
      </c>
      <c r="C8" s="2">
        <v>4058.2799999999988</v>
      </c>
      <c r="D8" s="2">
        <v>10800</v>
      </c>
    </row>
    <row r="9" spans="1:4">
      <c r="A9" s="1">
        <f t="shared" si="0"/>
        <v>7</v>
      </c>
      <c r="B9" s="2">
        <v>3500</v>
      </c>
      <c r="C9" s="2">
        <v>4734.66</v>
      </c>
      <c r="D9" s="2">
        <v>12600</v>
      </c>
    </row>
    <row r="10" spans="1:4">
      <c r="A10" s="1">
        <f t="shared" si="0"/>
        <v>8</v>
      </c>
      <c r="B10" s="2">
        <v>4000</v>
      </c>
      <c r="C10" s="2">
        <v>5411.0400000000009</v>
      </c>
      <c r="D10" s="2">
        <v>14400</v>
      </c>
    </row>
    <row r="11" spans="1:4">
      <c r="A11" s="1">
        <f t="shared" si="0"/>
        <v>9</v>
      </c>
      <c r="B11" s="2">
        <v>4500</v>
      </c>
      <c r="C11" s="2">
        <v>6087.4199999999983</v>
      </c>
      <c r="D11" s="2">
        <v>16200</v>
      </c>
    </row>
    <row r="12" spans="1:4">
      <c r="A12" s="1">
        <f t="shared" si="0"/>
        <v>10</v>
      </c>
      <c r="B12" s="2">
        <v>5000</v>
      </c>
      <c r="C12" s="2">
        <v>6763.8000000000029</v>
      </c>
      <c r="D12" s="2">
        <v>18000</v>
      </c>
    </row>
    <row r="13" spans="1:4">
      <c r="A13" s="1">
        <f t="shared" si="0"/>
        <v>11</v>
      </c>
      <c r="B13" s="2">
        <v>5500</v>
      </c>
      <c r="C13" s="2">
        <v>7440.18</v>
      </c>
      <c r="D13" s="2">
        <v>19800</v>
      </c>
    </row>
    <row r="14" spans="1:4">
      <c r="A14" s="1">
        <f t="shared" si="0"/>
        <v>12</v>
      </c>
      <c r="B14" s="2">
        <v>6000</v>
      </c>
      <c r="C14" s="2">
        <v>8116.5599999999977</v>
      </c>
      <c r="D14" s="2">
        <v>21600</v>
      </c>
    </row>
    <row r="15" spans="1:4">
      <c r="A15" s="1">
        <f t="shared" si="0"/>
        <v>13</v>
      </c>
      <c r="B15" s="2">
        <v>6500</v>
      </c>
      <c r="C15" s="2">
        <v>8792.9400000000023</v>
      </c>
      <c r="D15" s="2">
        <v>23400</v>
      </c>
    </row>
    <row r="16" spans="1:4">
      <c r="A16" s="1">
        <f t="shared" si="0"/>
        <v>14</v>
      </c>
      <c r="B16" s="2">
        <v>7000</v>
      </c>
      <c r="C16" s="2">
        <v>9469.32</v>
      </c>
      <c r="D16" s="2">
        <v>25200</v>
      </c>
    </row>
    <row r="17" spans="1:4">
      <c r="A17" s="1">
        <f t="shared" si="0"/>
        <v>15</v>
      </c>
      <c r="B17" s="2">
        <v>7500</v>
      </c>
      <c r="C17" s="2">
        <v>10145.699999999997</v>
      </c>
      <c r="D17" s="2">
        <v>27000</v>
      </c>
    </row>
    <row r="18" spans="1:4">
      <c r="A18" s="1">
        <f t="shared" si="0"/>
        <v>16</v>
      </c>
      <c r="B18" s="2">
        <v>8000</v>
      </c>
      <c r="C18" s="2">
        <v>10822.080000000002</v>
      </c>
      <c r="D18" s="2">
        <v>28800</v>
      </c>
    </row>
    <row r="19" spans="1:4">
      <c r="A19" s="1">
        <f t="shared" si="0"/>
        <v>17</v>
      </c>
      <c r="B19" s="2">
        <v>8500</v>
      </c>
      <c r="C19" s="2">
        <v>11498.460000000006</v>
      </c>
      <c r="D19" s="2">
        <v>30600</v>
      </c>
    </row>
    <row r="20" spans="1:4">
      <c r="A20" s="1">
        <f t="shared" si="0"/>
        <v>18</v>
      </c>
      <c r="B20" s="2">
        <v>9000</v>
      </c>
      <c r="C20" s="2">
        <v>12174.839999999997</v>
      </c>
      <c r="D20" s="2">
        <v>32400</v>
      </c>
    </row>
    <row r="21" spans="1:4">
      <c r="A21" s="1">
        <f t="shared" si="0"/>
        <v>19</v>
      </c>
      <c r="B21" s="2">
        <v>9500</v>
      </c>
      <c r="C21" s="2">
        <v>12851.220000000001</v>
      </c>
      <c r="D21" s="2">
        <v>34200</v>
      </c>
    </row>
    <row r="22" spans="1:4">
      <c r="A22" s="1">
        <f t="shared" si="0"/>
        <v>20</v>
      </c>
      <c r="B22" s="2">
        <v>10000</v>
      </c>
      <c r="C22" s="2">
        <v>13527.600000000006</v>
      </c>
      <c r="D22" s="2">
        <v>36000</v>
      </c>
    </row>
    <row r="23" spans="1:4">
      <c r="A23" s="1">
        <f t="shared" si="0"/>
        <v>21</v>
      </c>
      <c r="B23" s="2">
        <v>10500</v>
      </c>
      <c r="C23" s="2">
        <v>14203.979999999996</v>
      </c>
      <c r="D23" s="2">
        <v>37800</v>
      </c>
    </row>
    <row r="24" spans="1:4">
      <c r="A24" s="1">
        <f t="shared" si="0"/>
        <v>22</v>
      </c>
      <c r="B24" s="2">
        <v>11000</v>
      </c>
      <c r="C24" s="2">
        <v>14880.36</v>
      </c>
      <c r="D24" s="2">
        <v>39600</v>
      </c>
    </row>
    <row r="25" spans="1:4">
      <c r="A25" s="1">
        <f t="shared" si="0"/>
        <v>23</v>
      </c>
      <c r="B25" s="2">
        <v>11500</v>
      </c>
      <c r="C25" s="2">
        <v>15556.739999999991</v>
      </c>
      <c r="D25" s="2">
        <v>41400</v>
      </c>
    </row>
    <row r="26" spans="1:4">
      <c r="A26" s="1">
        <f t="shared" si="0"/>
        <v>24</v>
      </c>
      <c r="B26" s="2">
        <v>12000</v>
      </c>
      <c r="C26" s="2">
        <v>16233.119999999995</v>
      </c>
      <c r="D26" s="2">
        <v>43200</v>
      </c>
    </row>
    <row r="27" spans="1:4">
      <c r="A27" s="1">
        <f t="shared" si="0"/>
        <v>25</v>
      </c>
      <c r="B27" s="2">
        <v>12500</v>
      </c>
      <c r="C27" s="2">
        <v>16909.5</v>
      </c>
      <c r="D27" s="2">
        <v>45000</v>
      </c>
    </row>
    <row r="28" spans="1:4">
      <c r="A28" s="1">
        <f t="shared" si="0"/>
        <v>26</v>
      </c>
      <c r="B28" s="2">
        <v>13000</v>
      </c>
      <c r="C28" s="2">
        <v>17585.880000000005</v>
      </c>
      <c r="D28" s="2">
        <v>46800</v>
      </c>
    </row>
    <row r="29" spans="1:4">
      <c r="A29" s="1">
        <f t="shared" si="0"/>
        <v>27</v>
      </c>
      <c r="B29" s="2">
        <v>13500</v>
      </c>
      <c r="C29" s="2">
        <v>18262.260000000009</v>
      </c>
      <c r="D29" s="2">
        <v>48600</v>
      </c>
    </row>
    <row r="30" spans="1:4">
      <c r="A30" s="1">
        <f t="shared" si="0"/>
        <v>28</v>
      </c>
      <c r="B30" s="2">
        <v>14000</v>
      </c>
      <c r="C30" s="2">
        <v>18938.64</v>
      </c>
      <c r="D30" s="2">
        <v>50400</v>
      </c>
    </row>
    <row r="31" spans="1:4">
      <c r="A31" s="1">
        <f t="shared" si="0"/>
        <v>29</v>
      </c>
      <c r="B31" s="2">
        <v>14500</v>
      </c>
      <c r="C31" s="2">
        <v>19615.020000000004</v>
      </c>
      <c r="D31" s="2">
        <v>52200</v>
      </c>
    </row>
    <row r="32" spans="1:4">
      <c r="A32" s="1">
        <f t="shared" si="0"/>
        <v>30</v>
      </c>
      <c r="B32" s="2">
        <v>15000</v>
      </c>
      <c r="C32" s="2">
        <v>20291.399999999994</v>
      </c>
      <c r="D32" s="2">
        <v>54000</v>
      </c>
    </row>
    <row r="33" spans="1:4">
      <c r="A33" s="1">
        <f t="shared" si="0"/>
        <v>31</v>
      </c>
      <c r="B33" s="2">
        <v>15500</v>
      </c>
      <c r="C33" s="2">
        <v>20967.78</v>
      </c>
      <c r="D33" s="2">
        <v>55800</v>
      </c>
    </row>
    <row r="34" spans="1:4">
      <c r="A34" s="1">
        <f t="shared" si="0"/>
        <v>32</v>
      </c>
      <c r="B34" s="2">
        <v>16000</v>
      </c>
      <c r="C34" s="2">
        <v>21644.160000000003</v>
      </c>
      <c r="D34" s="2">
        <v>57600</v>
      </c>
    </row>
    <row r="35" spans="1:4">
      <c r="A35" s="1">
        <f t="shared" si="0"/>
        <v>33</v>
      </c>
      <c r="B35" s="2">
        <v>16500</v>
      </c>
      <c r="C35" s="2">
        <v>22320.540000000008</v>
      </c>
      <c r="D35" s="2">
        <v>59400</v>
      </c>
    </row>
    <row r="36" spans="1:4">
      <c r="A36" s="1">
        <f t="shared" si="0"/>
        <v>34</v>
      </c>
      <c r="B36" s="2">
        <v>17000</v>
      </c>
      <c r="C36" s="2">
        <v>22996.920000000013</v>
      </c>
      <c r="D36" s="2">
        <v>61200</v>
      </c>
    </row>
    <row r="37" spans="1:4">
      <c r="A37" s="1">
        <f t="shared" si="0"/>
        <v>35</v>
      </c>
      <c r="B37" s="2">
        <v>17500</v>
      </c>
      <c r="C37" s="2">
        <v>23673.300000000003</v>
      </c>
      <c r="D37" s="2">
        <v>63000</v>
      </c>
    </row>
    <row r="38" spans="1:4">
      <c r="A38" s="1">
        <f t="shared" si="0"/>
        <v>36</v>
      </c>
      <c r="B38" s="2">
        <v>18000</v>
      </c>
      <c r="C38" s="2">
        <v>24349.679999999993</v>
      </c>
      <c r="D38" s="2">
        <v>64800</v>
      </c>
    </row>
    <row r="39" spans="1:4">
      <c r="A39" s="1">
        <f t="shared" si="0"/>
        <v>37</v>
      </c>
      <c r="B39" s="2">
        <v>18500</v>
      </c>
      <c r="C39" s="2">
        <v>25026.059999999998</v>
      </c>
      <c r="D39" s="2">
        <v>66600</v>
      </c>
    </row>
    <row r="40" spans="1:4">
      <c r="A40" s="1">
        <f t="shared" si="0"/>
        <v>38</v>
      </c>
      <c r="B40" s="2">
        <v>19000</v>
      </c>
      <c r="C40" s="2">
        <v>25702.440000000002</v>
      </c>
      <c r="D40" s="2">
        <v>68400</v>
      </c>
    </row>
    <row r="41" spans="1:4">
      <c r="A41" s="1">
        <f t="shared" si="0"/>
        <v>39</v>
      </c>
      <c r="B41" s="2">
        <v>19500</v>
      </c>
      <c r="C41" s="2">
        <v>26378.820000000007</v>
      </c>
      <c r="D41" s="2">
        <v>70200</v>
      </c>
    </row>
    <row r="42" spans="1:4">
      <c r="A42" s="1">
        <f t="shared" si="0"/>
        <v>40</v>
      </c>
      <c r="B42" s="2">
        <v>20000</v>
      </c>
      <c r="C42" s="2">
        <v>27055.200000000012</v>
      </c>
      <c r="D42" s="2">
        <v>72000</v>
      </c>
    </row>
    <row r="43" spans="1:4">
      <c r="A43" s="1">
        <f t="shared" si="0"/>
        <v>41</v>
      </c>
      <c r="B43" s="2">
        <v>20500</v>
      </c>
      <c r="C43" s="2">
        <v>27731.580000000016</v>
      </c>
      <c r="D43" s="2">
        <v>73800</v>
      </c>
    </row>
    <row r="44" spans="1:4">
      <c r="A44" s="1">
        <f t="shared" si="0"/>
        <v>42</v>
      </c>
      <c r="B44" s="2">
        <v>21000</v>
      </c>
      <c r="C44" s="2">
        <v>28407.959999999992</v>
      </c>
      <c r="D44" s="2">
        <v>75600</v>
      </c>
    </row>
    <row r="45" spans="1:4">
      <c r="A45" s="1">
        <f t="shared" si="0"/>
        <v>43</v>
      </c>
      <c r="B45" s="2">
        <v>21500</v>
      </c>
      <c r="C45" s="2">
        <v>29084.340000000026</v>
      </c>
      <c r="D45" s="2">
        <v>77400</v>
      </c>
    </row>
    <row r="46" spans="1:4">
      <c r="A46" s="1">
        <f t="shared" si="0"/>
        <v>44</v>
      </c>
      <c r="B46" s="2">
        <v>22000</v>
      </c>
      <c r="C46" s="2">
        <v>29760.720000000001</v>
      </c>
      <c r="D46" s="2">
        <v>79200</v>
      </c>
    </row>
    <row r="47" spans="1:4">
      <c r="A47" s="1">
        <f t="shared" si="0"/>
        <v>45</v>
      </c>
      <c r="B47" s="2">
        <v>22500</v>
      </c>
      <c r="C47" s="2">
        <v>30437.100000000006</v>
      </c>
      <c r="D47" s="2">
        <v>81000</v>
      </c>
    </row>
    <row r="48" spans="1:4">
      <c r="A48" s="1">
        <f t="shared" si="0"/>
        <v>46</v>
      </c>
      <c r="B48" s="2">
        <v>23000</v>
      </c>
      <c r="C48" s="2">
        <v>31113.479999999981</v>
      </c>
      <c r="D48" s="2">
        <v>82800</v>
      </c>
    </row>
    <row r="49" spans="1:4">
      <c r="A49" s="1">
        <f t="shared" si="0"/>
        <v>47</v>
      </c>
      <c r="B49" s="2">
        <v>23500</v>
      </c>
      <c r="C49" s="2">
        <v>31789.860000000015</v>
      </c>
      <c r="D49" s="2">
        <v>84600</v>
      </c>
    </row>
    <row r="50" spans="1:4">
      <c r="A50" s="1">
        <f t="shared" si="0"/>
        <v>48</v>
      </c>
      <c r="B50" s="2">
        <v>24000</v>
      </c>
      <c r="C50" s="2">
        <v>32466.239999999991</v>
      </c>
      <c r="D50" s="2">
        <v>86400</v>
      </c>
    </row>
    <row r="51" spans="1:4">
      <c r="A51" s="1">
        <f t="shared" si="0"/>
        <v>49</v>
      </c>
      <c r="B51" s="2">
        <v>24500</v>
      </c>
      <c r="C51" s="2">
        <v>33142.619999999995</v>
      </c>
      <c r="D51" s="2">
        <v>88200</v>
      </c>
    </row>
    <row r="52" spans="1:4">
      <c r="A52" s="1">
        <f t="shared" si="0"/>
        <v>50</v>
      </c>
      <c r="B52" s="2">
        <v>25000</v>
      </c>
      <c r="C52" s="2">
        <v>33819</v>
      </c>
      <c r="D52" s="2">
        <v>90000</v>
      </c>
    </row>
    <row r="53" spans="1:4">
      <c r="A53" s="1">
        <f t="shared" si="0"/>
        <v>51</v>
      </c>
      <c r="B53" s="2">
        <v>25500</v>
      </c>
      <c r="C53" s="2">
        <v>34495.380000000005</v>
      </c>
      <c r="D53" s="2">
        <v>91800</v>
      </c>
    </row>
    <row r="54" spans="1:4">
      <c r="A54" s="1">
        <f t="shared" si="0"/>
        <v>52</v>
      </c>
      <c r="B54" s="2">
        <v>26000</v>
      </c>
      <c r="C54" s="2">
        <v>35171.760000000009</v>
      </c>
      <c r="D54" s="2">
        <v>93600</v>
      </c>
    </row>
    <row r="55" spans="1:4">
      <c r="A55" s="1">
        <f t="shared" si="0"/>
        <v>53</v>
      </c>
      <c r="B55" s="2">
        <v>26500</v>
      </c>
      <c r="C55" s="2">
        <v>35848.140000000014</v>
      </c>
      <c r="D55" s="2">
        <v>95400</v>
      </c>
    </row>
    <row r="56" spans="1:4">
      <c r="A56" s="1">
        <f t="shared" si="0"/>
        <v>54</v>
      </c>
      <c r="B56" s="2">
        <v>27000</v>
      </c>
      <c r="C56" s="2">
        <v>36524.520000000019</v>
      </c>
      <c r="D56" s="2">
        <v>97200</v>
      </c>
    </row>
    <row r="57" spans="1:4">
      <c r="A57" s="1">
        <f t="shared" si="0"/>
        <v>55</v>
      </c>
      <c r="B57" s="2">
        <v>27500</v>
      </c>
      <c r="C57" s="2">
        <v>37200.899999999994</v>
      </c>
      <c r="D57" s="2">
        <v>99000</v>
      </c>
    </row>
    <row r="58" spans="1:4">
      <c r="A58" s="1">
        <f t="shared" si="0"/>
        <v>56</v>
      </c>
      <c r="B58" s="2">
        <v>28000</v>
      </c>
      <c r="C58" s="2">
        <v>37877.279999999999</v>
      </c>
      <c r="D58" s="2">
        <v>100800</v>
      </c>
    </row>
    <row r="59" spans="1:4">
      <c r="A59" s="1">
        <f t="shared" si="0"/>
        <v>57</v>
      </c>
      <c r="B59" s="2">
        <v>28500</v>
      </c>
      <c r="C59" s="2">
        <v>38553.660000000003</v>
      </c>
      <c r="D59" s="2">
        <v>102600</v>
      </c>
    </row>
    <row r="60" spans="1:4">
      <c r="A60" s="1">
        <f t="shared" si="0"/>
        <v>58</v>
      </c>
      <c r="B60" s="2">
        <v>29000</v>
      </c>
      <c r="C60" s="2">
        <v>39230.040000000008</v>
      </c>
      <c r="D60" s="2">
        <v>104400</v>
      </c>
    </row>
    <row r="61" spans="1:4">
      <c r="A61" s="1">
        <f t="shared" si="0"/>
        <v>59</v>
      </c>
      <c r="B61" s="2">
        <v>29500</v>
      </c>
      <c r="C61" s="2">
        <v>39906.419999999984</v>
      </c>
      <c r="D61" s="2">
        <v>106200</v>
      </c>
    </row>
    <row r="62" spans="1:4">
      <c r="A62" s="1">
        <f t="shared" si="0"/>
        <v>60</v>
      </c>
      <c r="B62" s="2">
        <v>30000</v>
      </c>
      <c r="C62" s="2">
        <v>40582.799999999988</v>
      </c>
      <c r="D62" s="2">
        <v>108000</v>
      </c>
    </row>
    <row r="63" spans="1:4">
      <c r="A63" s="1">
        <f t="shared" si="0"/>
        <v>61</v>
      </c>
      <c r="B63" s="2">
        <v>30500</v>
      </c>
      <c r="C63" s="2">
        <v>41259.179999999993</v>
      </c>
      <c r="D63" s="2">
        <v>109800</v>
      </c>
    </row>
    <row r="64" spans="1:4">
      <c r="A64" s="1">
        <f t="shared" si="0"/>
        <v>62</v>
      </c>
      <c r="B64" s="2">
        <v>31000</v>
      </c>
      <c r="C64" s="2">
        <v>41935.56</v>
      </c>
      <c r="D64" s="2">
        <v>111600</v>
      </c>
    </row>
    <row r="65" spans="1:4">
      <c r="A65" s="1">
        <f t="shared" si="0"/>
        <v>63</v>
      </c>
      <c r="B65" s="2">
        <v>31500</v>
      </c>
      <c r="C65" s="2">
        <v>42611.94</v>
      </c>
      <c r="D65" s="2">
        <v>113400</v>
      </c>
    </row>
    <row r="66" spans="1:4">
      <c r="A66" s="1">
        <f t="shared" si="0"/>
        <v>64</v>
      </c>
      <c r="B66" s="2">
        <v>32000</v>
      </c>
      <c r="C66" s="2">
        <v>43288.320000000007</v>
      </c>
      <c r="D66" s="2">
        <v>115200</v>
      </c>
    </row>
    <row r="67" spans="1:4">
      <c r="A67" s="1">
        <f t="shared" si="0"/>
        <v>65</v>
      </c>
      <c r="B67" s="2">
        <v>32500</v>
      </c>
      <c r="C67" s="2">
        <v>43964.700000000012</v>
      </c>
      <c r="D67" s="2">
        <v>117000</v>
      </c>
    </row>
    <row r="68" spans="1:4">
      <c r="A68" s="1">
        <f t="shared" si="0"/>
        <v>66</v>
      </c>
      <c r="B68" s="2">
        <v>33000</v>
      </c>
      <c r="C68" s="2">
        <v>44641.080000000016</v>
      </c>
      <c r="D68" s="2">
        <v>118800</v>
      </c>
    </row>
    <row r="69" spans="1:4">
      <c r="A69" s="1">
        <f t="shared" ref="A69:A132" si="1">A68+1</f>
        <v>67</v>
      </c>
      <c r="B69" s="2">
        <v>33500</v>
      </c>
      <c r="C69" s="2">
        <v>45317.459999999992</v>
      </c>
      <c r="D69" s="2">
        <v>120600</v>
      </c>
    </row>
    <row r="70" spans="1:4">
      <c r="A70" s="1">
        <f t="shared" si="1"/>
        <v>68</v>
      </c>
      <c r="B70" s="2">
        <v>34000</v>
      </c>
      <c r="C70" s="2">
        <v>45993.840000000026</v>
      </c>
      <c r="D70" s="2">
        <v>122400</v>
      </c>
    </row>
    <row r="71" spans="1:4">
      <c r="A71" s="1">
        <f t="shared" si="1"/>
        <v>69</v>
      </c>
      <c r="B71" s="2">
        <v>34500</v>
      </c>
      <c r="C71" s="2">
        <v>46670.22</v>
      </c>
      <c r="D71" s="2">
        <v>124200</v>
      </c>
    </row>
    <row r="72" spans="1:4">
      <c r="A72" s="1">
        <f t="shared" si="1"/>
        <v>70</v>
      </c>
      <c r="B72" s="2">
        <v>35000</v>
      </c>
      <c r="C72" s="2">
        <v>47346.600000000006</v>
      </c>
      <c r="D72" s="2">
        <v>126000</v>
      </c>
    </row>
    <row r="73" spans="1:4">
      <c r="A73" s="1">
        <f t="shared" si="1"/>
        <v>71</v>
      </c>
      <c r="B73" s="2">
        <v>35500</v>
      </c>
      <c r="C73" s="2">
        <v>48022.979999999981</v>
      </c>
      <c r="D73" s="2">
        <v>127800</v>
      </c>
    </row>
    <row r="74" spans="1:4">
      <c r="A74" s="1">
        <f t="shared" si="1"/>
        <v>72</v>
      </c>
      <c r="B74" s="2">
        <v>36000</v>
      </c>
      <c r="C74" s="2">
        <v>48699.359999999986</v>
      </c>
      <c r="D74" s="2">
        <v>129600</v>
      </c>
    </row>
    <row r="75" spans="1:4">
      <c r="A75" s="1">
        <f t="shared" si="1"/>
        <v>73</v>
      </c>
      <c r="B75" s="2">
        <v>36500</v>
      </c>
      <c r="C75" s="2">
        <v>49375.739999999991</v>
      </c>
      <c r="D75" s="2">
        <v>131400</v>
      </c>
    </row>
    <row r="76" spans="1:4">
      <c r="A76" s="1">
        <f t="shared" si="1"/>
        <v>74</v>
      </c>
      <c r="B76" s="2">
        <v>37000</v>
      </c>
      <c r="C76" s="2">
        <v>50052.119999999995</v>
      </c>
      <c r="D76" s="2">
        <v>133200</v>
      </c>
    </row>
    <row r="77" spans="1:4">
      <c r="A77" s="1">
        <f t="shared" si="1"/>
        <v>75</v>
      </c>
      <c r="B77" s="2">
        <v>37500</v>
      </c>
      <c r="C77" s="2">
        <v>50728.5</v>
      </c>
      <c r="D77" s="2">
        <v>135000</v>
      </c>
    </row>
    <row r="78" spans="1:4">
      <c r="A78" s="1">
        <f t="shared" si="1"/>
        <v>76</v>
      </c>
      <c r="B78" s="2">
        <v>38000</v>
      </c>
      <c r="C78" s="2">
        <v>51404.880000000005</v>
      </c>
      <c r="D78" s="2">
        <v>136800</v>
      </c>
    </row>
    <row r="79" spans="1:4">
      <c r="A79" s="1">
        <f t="shared" si="1"/>
        <v>77</v>
      </c>
      <c r="B79" s="2">
        <v>38500</v>
      </c>
      <c r="C79" s="2">
        <v>52081.260000000009</v>
      </c>
      <c r="D79" s="2">
        <v>138600</v>
      </c>
    </row>
    <row r="80" spans="1:4">
      <c r="A80" s="1">
        <f t="shared" si="1"/>
        <v>78</v>
      </c>
      <c r="B80" s="2">
        <v>39000</v>
      </c>
      <c r="C80" s="2">
        <v>52757.640000000014</v>
      </c>
      <c r="D80" s="2">
        <v>140400</v>
      </c>
    </row>
    <row r="81" spans="1:4">
      <c r="A81" s="1">
        <f t="shared" si="1"/>
        <v>79</v>
      </c>
      <c r="B81" s="2">
        <v>39500</v>
      </c>
      <c r="C81" s="2">
        <v>53434.020000000019</v>
      </c>
      <c r="D81" s="2">
        <v>142200</v>
      </c>
    </row>
    <row r="82" spans="1:4">
      <c r="A82" s="1">
        <f t="shared" si="1"/>
        <v>80</v>
      </c>
      <c r="B82" s="2">
        <v>40000</v>
      </c>
      <c r="C82" s="2">
        <v>54110.400000000023</v>
      </c>
      <c r="D82" s="2">
        <v>144000</v>
      </c>
    </row>
    <row r="83" spans="1:4">
      <c r="A83" s="1">
        <f t="shared" si="1"/>
        <v>81</v>
      </c>
      <c r="B83" s="2">
        <v>40500</v>
      </c>
      <c r="C83" s="2">
        <v>54786.780000000028</v>
      </c>
      <c r="D83" s="2">
        <v>145800</v>
      </c>
    </row>
    <row r="84" spans="1:4">
      <c r="A84" s="1">
        <f t="shared" si="1"/>
        <v>82</v>
      </c>
      <c r="B84" s="2">
        <v>41000</v>
      </c>
      <c r="C84" s="2">
        <v>55463.160000000033</v>
      </c>
      <c r="D84" s="2">
        <v>147600</v>
      </c>
    </row>
    <row r="85" spans="1:4">
      <c r="A85" s="1">
        <f t="shared" si="1"/>
        <v>83</v>
      </c>
      <c r="B85" s="2">
        <v>41500</v>
      </c>
      <c r="C85" s="2">
        <v>56139.540000000037</v>
      </c>
      <c r="D85" s="2">
        <v>149400</v>
      </c>
    </row>
    <row r="86" spans="1:4">
      <c r="A86" s="1">
        <f t="shared" si="1"/>
        <v>84</v>
      </c>
      <c r="B86" s="2">
        <v>42000</v>
      </c>
      <c r="C86" s="2">
        <v>56815.919999999984</v>
      </c>
      <c r="D86" s="2">
        <v>151200</v>
      </c>
    </row>
    <row r="87" spans="1:4">
      <c r="A87" s="1">
        <f t="shared" si="1"/>
        <v>85</v>
      </c>
      <c r="B87" s="2">
        <v>42500</v>
      </c>
      <c r="C87" s="2">
        <v>57492.299999999988</v>
      </c>
      <c r="D87" s="2">
        <v>153000</v>
      </c>
    </row>
    <row r="88" spans="1:4">
      <c r="A88" s="1">
        <f t="shared" si="1"/>
        <v>86</v>
      </c>
      <c r="B88" s="2">
        <v>43000</v>
      </c>
      <c r="C88" s="2">
        <v>58168.680000000051</v>
      </c>
      <c r="D88" s="2">
        <v>154800</v>
      </c>
    </row>
    <row r="89" spans="1:4">
      <c r="A89" s="1">
        <f t="shared" si="1"/>
        <v>87</v>
      </c>
      <c r="B89" s="2">
        <v>43500</v>
      </c>
      <c r="C89" s="2">
        <v>58845.06</v>
      </c>
      <c r="D89" s="2">
        <v>156600</v>
      </c>
    </row>
    <row r="90" spans="1:4">
      <c r="A90" s="1">
        <f t="shared" si="1"/>
        <v>88</v>
      </c>
      <c r="B90" s="2">
        <v>44000</v>
      </c>
      <c r="C90" s="2">
        <v>59521.440000000002</v>
      </c>
      <c r="D90" s="2">
        <v>158400</v>
      </c>
    </row>
    <row r="91" spans="1:4">
      <c r="A91" s="1">
        <f t="shared" si="1"/>
        <v>89</v>
      </c>
      <c r="B91" s="2">
        <v>44500</v>
      </c>
      <c r="C91" s="2">
        <v>60197.819999999949</v>
      </c>
      <c r="D91" s="2">
        <v>160200</v>
      </c>
    </row>
    <row r="92" spans="1:4">
      <c r="A92" s="1">
        <f t="shared" si="1"/>
        <v>90</v>
      </c>
      <c r="B92" s="2">
        <v>45000</v>
      </c>
      <c r="C92" s="2">
        <v>60874.200000000012</v>
      </c>
      <c r="D92" s="2">
        <v>162000</v>
      </c>
    </row>
    <row r="93" spans="1:4">
      <c r="A93" s="1">
        <f t="shared" si="1"/>
        <v>91</v>
      </c>
      <c r="B93" s="2">
        <v>45500</v>
      </c>
      <c r="C93" s="2">
        <v>61550.580000000016</v>
      </c>
      <c r="D93" s="2">
        <v>163800</v>
      </c>
    </row>
    <row r="94" spans="1:4">
      <c r="A94" s="1">
        <f t="shared" si="1"/>
        <v>92</v>
      </c>
      <c r="B94" s="2">
        <v>46000</v>
      </c>
      <c r="C94" s="2">
        <v>62226.959999999963</v>
      </c>
      <c r="D94" s="2">
        <v>165600</v>
      </c>
    </row>
    <row r="95" spans="1:4">
      <c r="A95" s="1">
        <f t="shared" si="1"/>
        <v>93</v>
      </c>
      <c r="B95" s="2">
        <v>46500</v>
      </c>
      <c r="C95" s="2">
        <v>62903.339999999967</v>
      </c>
      <c r="D95" s="2">
        <v>167400</v>
      </c>
    </row>
    <row r="96" spans="1:4">
      <c r="A96" s="1">
        <f t="shared" si="1"/>
        <v>94</v>
      </c>
      <c r="B96" s="2">
        <v>47000</v>
      </c>
      <c r="C96" s="2">
        <v>63579.72000000003</v>
      </c>
      <c r="D96" s="2">
        <v>169200</v>
      </c>
    </row>
    <row r="97" spans="1:4">
      <c r="A97" s="1">
        <f t="shared" si="1"/>
        <v>95</v>
      </c>
      <c r="B97" s="2">
        <v>47500</v>
      </c>
      <c r="C97" s="2">
        <v>64256.099999999977</v>
      </c>
      <c r="D97" s="2">
        <v>171000</v>
      </c>
    </row>
    <row r="98" spans="1:4">
      <c r="A98" s="1">
        <f t="shared" si="1"/>
        <v>96</v>
      </c>
      <c r="B98" s="2">
        <v>48000</v>
      </c>
      <c r="C98" s="2">
        <v>64932.479999999981</v>
      </c>
      <c r="D98" s="2">
        <v>172800</v>
      </c>
    </row>
    <row r="99" spans="1:4">
      <c r="A99" s="1">
        <f t="shared" si="1"/>
        <v>97</v>
      </c>
      <c r="B99" s="2">
        <v>48500</v>
      </c>
      <c r="C99" s="2">
        <v>65608.859999999986</v>
      </c>
      <c r="D99" s="2">
        <v>174600</v>
      </c>
    </row>
    <row r="100" spans="1:4">
      <c r="A100" s="1">
        <f t="shared" si="1"/>
        <v>98</v>
      </c>
      <c r="B100" s="2">
        <v>49000</v>
      </c>
      <c r="C100" s="2">
        <v>66285.239999999991</v>
      </c>
      <c r="D100" s="2">
        <v>176400</v>
      </c>
    </row>
    <row r="101" spans="1:4">
      <c r="A101" s="1">
        <f t="shared" si="1"/>
        <v>99</v>
      </c>
      <c r="B101" s="2">
        <v>49500</v>
      </c>
      <c r="C101" s="2">
        <v>66961.62</v>
      </c>
      <c r="D101" s="2">
        <v>178200</v>
      </c>
    </row>
    <row r="102" spans="1:4">
      <c r="A102" s="1">
        <f t="shared" si="1"/>
        <v>100</v>
      </c>
      <c r="B102" s="2">
        <v>50000</v>
      </c>
      <c r="C102" s="2">
        <v>67638</v>
      </c>
      <c r="D102" s="2">
        <v>180000</v>
      </c>
    </row>
    <row r="103" spans="1:4">
      <c r="A103" s="1">
        <f t="shared" si="1"/>
        <v>101</v>
      </c>
      <c r="B103" s="2">
        <v>50500</v>
      </c>
      <c r="C103" s="2">
        <v>79550.580000000016</v>
      </c>
      <c r="D103" s="2">
        <v>181800</v>
      </c>
    </row>
    <row r="104" spans="1:4">
      <c r="A104" s="1">
        <f t="shared" si="1"/>
        <v>102</v>
      </c>
      <c r="B104" s="2">
        <v>51000</v>
      </c>
      <c r="C104" s="2">
        <v>80226.959999999963</v>
      </c>
      <c r="D104" s="2">
        <v>183600</v>
      </c>
    </row>
    <row r="105" spans="1:4">
      <c r="A105" s="1">
        <f t="shared" si="1"/>
        <v>103</v>
      </c>
      <c r="B105" s="2">
        <v>51500</v>
      </c>
      <c r="C105" s="2">
        <v>80903.339999999967</v>
      </c>
      <c r="D105" s="2">
        <v>185400</v>
      </c>
    </row>
    <row r="106" spans="1:4">
      <c r="A106" s="1">
        <f t="shared" si="1"/>
        <v>104</v>
      </c>
      <c r="B106" s="2">
        <v>52000</v>
      </c>
      <c r="C106" s="2">
        <v>81579.72000000003</v>
      </c>
      <c r="D106" s="2">
        <v>187200</v>
      </c>
    </row>
    <row r="107" spans="1:4">
      <c r="A107" s="1">
        <f t="shared" si="1"/>
        <v>105</v>
      </c>
      <c r="B107" s="2">
        <v>52500</v>
      </c>
      <c r="C107" s="2">
        <v>82256.099999999977</v>
      </c>
      <c r="D107" s="2">
        <v>189000</v>
      </c>
    </row>
    <row r="108" spans="1:4">
      <c r="A108" s="1">
        <f t="shared" si="1"/>
        <v>106</v>
      </c>
      <c r="B108" s="2">
        <v>53000</v>
      </c>
      <c r="C108" s="2">
        <v>82932.479999999981</v>
      </c>
      <c r="D108" s="2">
        <v>190800</v>
      </c>
    </row>
    <row r="109" spans="1:4">
      <c r="A109" s="1">
        <f t="shared" si="1"/>
        <v>107</v>
      </c>
      <c r="B109" s="2">
        <v>53500</v>
      </c>
      <c r="C109" s="2">
        <v>83608.859999999986</v>
      </c>
      <c r="D109" s="2">
        <v>192600</v>
      </c>
    </row>
    <row r="110" spans="1:4">
      <c r="A110" s="1">
        <f t="shared" si="1"/>
        <v>108</v>
      </c>
      <c r="B110" s="2">
        <v>54000</v>
      </c>
      <c r="C110" s="2">
        <v>84285.239999999991</v>
      </c>
      <c r="D110" s="2">
        <v>194400</v>
      </c>
    </row>
    <row r="111" spans="1:4">
      <c r="A111" s="1">
        <f t="shared" si="1"/>
        <v>109</v>
      </c>
      <c r="B111" s="2">
        <v>54500</v>
      </c>
      <c r="C111" s="2">
        <v>84961.62</v>
      </c>
      <c r="D111" s="2">
        <v>196200</v>
      </c>
    </row>
    <row r="112" spans="1:4">
      <c r="A112" s="1">
        <f t="shared" si="1"/>
        <v>110</v>
      </c>
      <c r="B112" s="2">
        <v>55000</v>
      </c>
      <c r="C112" s="2">
        <v>85638</v>
      </c>
      <c r="D112" s="2">
        <v>198000</v>
      </c>
    </row>
    <row r="113" spans="1:4">
      <c r="A113" s="1">
        <f t="shared" si="1"/>
        <v>111</v>
      </c>
      <c r="B113" s="2">
        <v>55500</v>
      </c>
      <c r="C113" s="2">
        <v>86314.38</v>
      </c>
      <c r="D113" s="2">
        <v>199800</v>
      </c>
    </row>
    <row r="114" spans="1:4">
      <c r="A114" s="1">
        <f t="shared" si="1"/>
        <v>112</v>
      </c>
      <c r="B114" s="2">
        <v>56000</v>
      </c>
      <c r="C114" s="2">
        <v>86990.760000000009</v>
      </c>
      <c r="D114" s="2">
        <v>201600</v>
      </c>
    </row>
    <row r="115" spans="1:4">
      <c r="A115" s="1">
        <f t="shared" si="1"/>
        <v>113</v>
      </c>
      <c r="B115" s="2">
        <v>56500</v>
      </c>
      <c r="C115" s="2">
        <v>87667.140000000014</v>
      </c>
      <c r="D115" s="2">
        <v>203400</v>
      </c>
    </row>
    <row r="116" spans="1:4">
      <c r="A116" s="1">
        <f t="shared" si="1"/>
        <v>114</v>
      </c>
      <c r="B116" s="2">
        <v>57000</v>
      </c>
      <c r="C116" s="2">
        <v>88343.520000000019</v>
      </c>
      <c r="D116" s="2">
        <v>205200</v>
      </c>
    </row>
    <row r="117" spans="1:4">
      <c r="A117" s="1">
        <f t="shared" si="1"/>
        <v>115</v>
      </c>
      <c r="B117" s="2">
        <v>57500</v>
      </c>
      <c r="C117" s="2">
        <v>89019.900000000023</v>
      </c>
      <c r="D117" s="2">
        <v>207000</v>
      </c>
    </row>
    <row r="118" spans="1:4">
      <c r="A118" s="1">
        <f t="shared" si="1"/>
        <v>116</v>
      </c>
      <c r="B118" s="2">
        <v>58000</v>
      </c>
      <c r="C118" s="2">
        <v>89696.280000000028</v>
      </c>
      <c r="D118" s="2">
        <v>208800</v>
      </c>
    </row>
    <row r="119" spans="1:4">
      <c r="A119" s="1">
        <f t="shared" si="1"/>
        <v>117</v>
      </c>
      <c r="B119" s="2">
        <v>58500</v>
      </c>
      <c r="C119" s="2">
        <v>90372.660000000033</v>
      </c>
      <c r="D119" s="2">
        <v>210600</v>
      </c>
    </row>
    <row r="120" spans="1:4">
      <c r="A120" s="1">
        <f t="shared" si="1"/>
        <v>118</v>
      </c>
      <c r="B120" s="2">
        <v>59000</v>
      </c>
      <c r="C120" s="2">
        <v>91049.040000000037</v>
      </c>
      <c r="D120" s="2">
        <v>212400</v>
      </c>
    </row>
    <row r="121" spans="1:4">
      <c r="A121" s="1">
        <f t="shared" si="1"/>
        <v>119</v>
      </c>
      <c r="B121" s="2">
        <v>59500</v>
      </c>
      <c r="C121" s="2">
        <v>91725.420000000042</v>
      </c>
      <c r="D121" s="2">
        <v>214200</v>
      </c>
    </row>
    <row r="122" spans="1:4">
      <c r="A122" s="1">
        <f t="shared" si="1"/>
        <v>120</v>
      </c>
      <c r="B122" s="2">
        <v>60000</v>
      </c>
      <c r="C122" s="2">
        <v>92401.799999999988</v>
      </c>
      <c r="D122" s="2">
        <v>216000</v>
      </c>
    </row>
    <row r="123" spans="1:4">
      <c r="A123" s="1">
        <f t="shared" si="1"/>
        <v>121</v>
      </c>
      <c r="B123" s="2">
        <v>60500</v>
      </c>
      <c r="C123" s="2">
        <v>93078.180000000051</v>
      </c>
      <c r="D123" s="2">
        <v>217800</v>
      </c>
    </row>
    <row r="124" spans="1:4">
      <c r="A124" s="1">
        <f t="shared" si="1"/>
        <v>122</v>
      </c>
      <c r="B124" s="2">
        <v>61000</v>
      </c>
      <c r="C124" s="2">
        <v>93754.559999999998</v>
      </c>
      <c r="D124" s="2">
        <v>219600</v>
      </c>
    </row>
    <row r="125" spans="1:4">
      <c r="A125" s="1">
        <f t="shared" si="1"/>
        <v>123</v>
      </c>
      <c r="B125" s="2">
        <v>61500</v>
      </c>
      <c r="C125" s="2">
        <v>94430.94</v>
      </c>
      <c r="D125" s="2">
        <v>221400</v>
      </c>
    </row>
    <row r="126" spans="1:4">
      <c r="A126" s="1">
        <f t="shared" si="1"/>
        <v>124</v>
      </c>
      <c r="B126" s="2">
        <v>62000</v>
      </c>
      <c r="C126" s="2">
        <v>95107.32</v>
      </c>
      <c r="D126" s="2">
        <v>223200</v>
      </c>
    </row>
    <row r="127" spans="1:4">
      <c r="A127" s="1">
        <f t="shared" si="1"/>
        <v>125</v>
      </c>
      <c r="B127" s="2">
        <v>62500</v>
      </c>
      <c r="C127" s="2">
        <v>95783.700000000012</v>
      </c>
      <c r="D127" s="2">
        <v>225000</v>
      </c>
    </row>
    <row r="128" spans="1:4">
      <c r="A128" s="1">
        <f t="shared" si="1"/>
        <v>126</v>
      </c>
      <c r="B128" s="2">
        <v>63000</v>
      </c>
      <c r="C128" s="2">
        <v>96460.080000000016</v>
      </c>
      <c r="D128" s="2">
        <v>226800</v>
      </c>
    </row>
    <row r="129" spans="1:4">
      <c r="A129" s="1">
        <f t="shared" si="1"/>
        <v>127</v>
      </c>
      <c r="B129" s="2">
        <v>63500</v>
      </c>
      <c r="C129" s="2">
        <v>97136.459999999963</v>
      </c>
      <c r="D129" s="2">
        <v>228600</v>
      </c>
    </row>
    <row r="130" spans="1:4">
      <c r="A130" s="1">
        <f t="shared" si="1"/>
        <v>128</v>
      </c>
      <c r="B130" s="2">
        <v>64000</v>
      </c>
      <c r="C130" s="2">
        <v>97812.839999999967</v>
      </c>
      <c r="D130" s="2">
        <v>230400</v>
      </c>
    </row>
    <row r="131" spans="1:4">
      <c r="A131" s="1">
        <f t="shared" si="1"/>
        <v>129</v>
      </c>
      <c r="B131" s="2">
        <v>64500</v>
      </c>
      <c r="C131" s="2">
        <v>98489.22000000003</v>
      </c>
      <c r="D131" s="2">
        <v>232200</v>
      </c>
    </row>
    <row r="132" spans="1:4">
      <c r="A132" s="1">
        <f t="shared" si="1"/>
        <v>130</v>
      </c>
      <c r="B132" s="2">
        <v>65000</v>
      </c>
      <c r="C132" s="2">
        <v>99165.599999999977</v>
      </c>
      <c r="D132" s="2">
        <v>234000</v>
      </c>
    </row>
    <row r="133" spans="1:4">
      <c r="A133" s="1">
        <f t="shared" ref="A133:A142" si="2">A132+1</f>
        <v>131</v>
      </c>
      <c r="B133" s="2">
        <v>65500</v>
      </c>
      <c r="C133" s="2">
        <v>99841.979999999981</v>
      </c>
      <c r="D133" s="2">
        <v>235800</v>
      </c>
    </row>
    <row r="134" spans="1:4">
      <c r="A134" s="1">
        <f t="shared" si="2"/>
        <v>132</v>
      </c>
      <c r="B134" s="2">
        <v>66000</v>
      </c>
      <c r="C134" s="2">
        <v>100518.35999999999</v>
      </c>
      <c r="D134" s="2">
        <v>237600</v>
      </c>
    </row>
    <row r="135" spans="1:4">
      <c r="A135" s="1">
        <f t="shared" si="2"/>
        <v>133</v>
      </c>
      <c r="B135" s="2">
        <v>66500</v>
      </c>
      <c r="C135" s="2">
        <v>101194.73999999999</v>
      </c>
      <c r="D135" s="2">
        <v>239400</v>
      </c>
    </row>
    <row r="136" spans="1:4">
      <c r="A136" s="1">
        <f t="shared" si="2"/>
        <v>134</v>
      </c>
      <c r="B136" s="2">
        <v>67000</v>
      </c>
      <c r="C136" s="2">
        <v>101871.12</v>
      </c>
      <c r="D136" s="2">
        <v>241200</v>
      </c>
    </row>
    <row r="137" spans="1:4">
      <c r="A137" s="1">
        <f t="shared" si="2"/>
        <v>135</v>
      </c>
      <c r="B137" s="2">
        <v>67500</v>
      </c>
      <c r="C137" s="2">
        <v>102547.5</v>
      </c>
      <c r="D137" s="2">
        <v>243000</v>
      </c>
    </row>
    <row r="138" spans="1:4">
      <c r="A138" s="1">
        <f t="shared" si="2"/>
        <v>136</v>
      </c>
      <c r="B138" s="2">
        <v>68000</v>
      </c>
      <c r="C138" s="2">
        <v>103223.88</v>
      </c>
      <c r="D138" s="2">
        <v>244800</v>
      </c>
    </row>
    <row r="139" spans="1:4">
      <c r="A139" s="1">
        <f t="shared" si="2"/>
        <v>137</v>
      </c>
      <c r="B139" s="2">
        <v>68500</v>
      </c>
      <c r="C139" s="2">
        <v>103900.26000000001</v>
      </c>
      <c r="D139" s="2">
        <v>246600</v>
      </c>
    </row>
    <row r="140" spans="1:4">
      <c r="A140" s="1">
        <f t="shared" si="2"/>
        <v>138</v>
      </c>
      <c r="B140" s="2">
        <v>69000</v>
      </c>
      <c r="C140" s="2">
        <v>104576.64000000001</v>
      </c>
      <c r="D140" s="2">
        <v>248400</v>
      </c>
    </row>
    <row r="141" spans="1:4">
      <c r="A141" s="1">
        <f t="shared" si="2"/>
        <v>139</v>
      </c>
      <c r="B141" s="2">
        <v>69500</v>
      </c>
      <c r="C141" s="2">
        <v>105253.02000000002</v>
      </c>
      <c r="D141" s="2">
        <v>250200</v>
      </c>
    </row>
    <row r="142" spans="1:4">
      <c r="A142" s="1">
        <f t="shared" si="2"/>
        <v>140</v>
      </c>
      <c r="B142" s="2">
        <v>70000</v>
      </c>
      <c r="C142" s="2">
        <v>105929.40000000002</v>
      </c>
      <c r="D142" s="2">
        <v>252000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962A-81B3-4213-8B36-882AC4B269C3}">
  <sheetPr codeName="Sheet3"/>
  <dimension ref="A1:W141"/>
  <sheetViews>
    <sheetView topLeftCell="N16" zoomScaleNormal="100" workbookViewId="0">
      <selection activeCell="S34" sqref="S34"/>
    </sheetView>
  </sheetViews>
  <sheetFormatPr defaultRowHeight="14.25"/>
  <cols>
    <col min="1" max="1" width="9.1328125" style="2" bestFit="1" customWidth="1"/>
    <col min="2" max="2" width="9.06640625" style="1"/>
    <col min="3" max="3" width="37.1328125" style="1" customWidth="1"/>
    <col min="4" max="4" width="9.1328125" style="1" bestFit="1" customWidth="1"/>
    <col min="5" max="5" width="10.3984375" style="1" bestFit="1" customWidth="1"/>
    <col min="6" max="7" width="10.33203125" style="1" bestFit="1" customWidth="1"/>
    <col min="8" max="8" width="11.59765625" style="1" bestFit="1" customWidth="1"/>
    <col min="9" max="9" width="2.6640625" style="1" bestFit="1" customWidth="1"/>
    <col min="10" max="10" width="11.59765625" style="2" bestFit="1" customWidth="1"/>
    <col min="11" max="11" width="11.6640625" style="10" customWidth="1"/>
    <col min="12" max="12" width="9.06640625" style="1"/>
    <col min="13" max="13" width="22.3984375" style="1" customWidth="1"/>
    <col min="14" max="14" width="9.1328125" style="1" bestFit="1" customWidth="1"/>
    <col min="15" max="16" width="9.06640625" style="1"/>
    <col min="17" max="17" width="16.06640625" style="1" bestFit="1" customWidth="1"/>
    <col min="18" max="18" width="15.265625" style="1" bestFit="1" customWidth="1"/>
    <col min="19" max="19" width="27.265625" style="1" bestFit="1" customWidth="1"/>
    <col min="20" max="20" width="15.86328125" style="1" bestFit="1" customWidth="1"/>
    <col min="21" max="21" width="14.19921875" style="1" bestFit="1" customWidth="1"/>
    <col min="22" max="22" width="15.796875" style="1" customWidth="1"/>
    <col min="23" max="23" width="10.33203125" style="1" bestFit="1" customWidth="1"/>
    <col min="24" max="16384" width="9.06640625" style="1"/>
  </cols>
  <sheetData>
    <row r="1" spans="1:14">
      <c r="C1" s="12" t="s">
        <v>44</v>
      </c>
    </row>
    <row r="2" spans="1:14">
      <c r="A2" s="2">
        <v>500</v>
      </c>
      <c r="C2" s="3" t="s">
        <v>41</v>
      </c>
      <c r="D2" s="3" t="s">
        <v>30</v>
      </c>
      <c r="E2" s="3" t="s">
        <v>31</v>
      </c>
      <c r="H2" s="2" t="s">
        <v>39</v>
      </c>
      <c r="I2" s="2"/>
      <c r="K2" s="9" t="s">
        <v>30</v>
      </c>
      <c r="M2" s="2" t="s">
        <v>62</v>
      </c>
      <c r="N2" s="10"/>
    </row>
    <row r="3" spans="1:14">
      <c r="A3" s="2">
        <f>A2+500</f>
        <v>1000</v>
      </c>
      <c r="C3" s="7" t="s">
        <v>32</v>
      </c>
      <c r="D3" s="4">
        <v>0.05</v>
      </c>
      <c r="E3" s="5">
        <v>0</v>
      </c>
      <c r="H3" s="2">
        <v>1000</v>
      </c>
      <c r="I3" s="11" t="s">
        <v>43</v>
      </c>
      <c r="J3" s="2">
        <v>1949000</v>
      </c>
      <c r="K3" s="10">
        <v>0.05</v>
      </c>
      <c r="M3" s="19" t="s">
        <v>57</v>
      </c>
      <c r="N3" s="19" t="s">
        <v>30</v>
      </c>
    </row>
    <row r="4" spans="1:14">
      <c r="A4" s="2">
        <f t="shared" ref="A4:A67" si="0">A3+500</f>
        <v>1500</v>
      </c>
      <c r="C4" s="7" t="s">
        <v>33</v>
      </c>
      <c r="D4" s="4">
        <v>0.1</v>
      </c>
      <c r="E4" s="6">
        <v>97500</v>
      </c>
      <c r="H4" s="2">
        <v>1950000</v>
      </c>
      <c r="I4" s="11" t="s">
        <v>43</v>
      </c>
      <c r="J4" s="2">
        <v>3299000</v>
      </c>
      <c r="K4" s="10">
        <v>0.1</v>
      </c>
      <c r="M4" s="20" t="s">
        <v>58</v>
      </c>
      <c r="N4" s="21">
        <v>3.5000000000000003E-2</v>
      </c>
    </row>
    <row r="5" spans="1:14">
      <c r="A5" s="2">
        <f t="shared" si="0"/>
        <v>2000</v>
      </c>
      <c r="C5" s="7" t="s">
        <v>34</v>
      </c>
      <c r="D5" s="4">
        <v>0.2</v>
      </c>
      <c r="E5" s="6">
        <v>427500</v>
      </c>
      <c r="H5" s="2">
        <v>3300000</v>
      </c>
      <c r="I5" s="11" t="s">
        <v>43</v>
      </c>
      <c r="J5" s="2">
        <v>6949000</v>
      </c>
      <c r="K5" s="10">
        <v>0.2</v>
      </c>
      <c r="M5" s="20" t="s">
        <v>59</v>
      </c>
      <c r="N5" s="21">
        <v>5.2999999999999999E-2</v>
      </c>
    </row>
    <row r="6" spans="1:14">
      <c r="A6" s="2">
        <f t="shared" si="0"/>
        <v>2500</v>
      </c>
      <c r="C6" s="7" t="s">
        <v>35</v>
      </c>
      <c r="D6" s="4">
        <v>0.23</v>
      </c>
      <c r="E6" s="6">
        <v>636000</v>
      </c>
      <c r="H6" s="2">
        <v>6950000</v>
      </c>
      <c r="I6" s="11" t="s">
        <v>43</v>
      </c>
      <c r="J6" s="2">
        <v>8999000</v>
      </c>
      <c r="K6" s="10">
        <v>0.23</v>
      </c>
      <c r="M6" s="20" t="s">
        <v>60</v>
      </c>
      <c r="N6" s="21">
        <v>7.0000000000000007E-2</v>
      </c>
    </row>
    <row r="7" spans="1:14">
      <c r="A7" s="2">
        <f t="shared" si="0"/>
        <v>3000</v>
      </c>
      <c r="C7" s="7" t="s">
        <v>36</v>
      </c>
      <c r="D7" s="4">
        <v>0.33</v>
      </c>
      <c r="E7" s="6">
        <v>1536000</v>
      </c>
      <c r="H7" s="2">
        <v>9000000</v>
      </c>
      <c r="I7" s="11" t="s">
        <v>43</v>
      </c>
      <c r="J7" s="2">
        <v>17999000</v>
      </c>
      <c r="K7" s="10">
        <v>0.33</v>
      </c>
    </row>
    <row r="8" spans="1:14">
      <c r="A8" s="2">
        <f t="shared" si="0"/>
        <v>3500</v>
      </c>
      <c r="C8" s="7" t="s">
        <v>37</v>
      </c>
      <c r="D8" s="4">
        <v>0.4</v>
      </c>
      <c r="E8" s="6">
        <v>2796000</v>
      </c>
      <c r="H8" s="2">
        <v>18000000</v>
      </c>
      <c r="I8" s="11" t="s">
        <v>43</v>
      </c>
      <c r="J8" s="2">
        <v>39999000</v>
      </c>
      <c r="K8" s="10">
        <v>0.4</v>
      </c>
      <c r="M8" s="1" t="s">
        <v>61</v>
      </c>
      <c r="N8" s="22">
        <f>AVERAGE(N4:N5)</f>
        <v>4.3999999999999997E-2</v>
      </c>
    </row>
    <row r="9" spans="1:14">
      <c r="A9" s="2">
        <f t="shared" si="0"/>
        <v>4000</v>
      </c>
      <c r="C9" s="7" t="s">
        <v>38</v>
      </c>
      <c r="D9" s="4">
        <v>0.45</v>
      </c>
      <c r="E9" s="6">
        <v>4796000</v>
      </c>
      <c r="H9" s="2">
        <v>40000000</v>
      </c>
      <c r="I9" s="11" t="s">
        <v>43</v>
      </c>
      <c r="J9" s="2">
        <v>40000000</v>
      </c>
      <c r="K9" s="10">
        <v>0.45</v>
      </c>
    </row>
    <row r="10" spans="1:14">
      <c r="A10" s="2">
        <f t="shared" si="0"/>
        <v>4500</v>
      </c>
    </row>
    <row r="11" spans="1:14">
      <c r="A11" s="2">
        <f t="shared" si="0"/>
        <v>5000</v>
      </c>
      <c r="J11" s="2" t="s">
        <v>40</v>
      </c>
      <c r="K11" s="10" t="s">
        <v>42</v>
      </c>
    </row>
    <row r="12" spans="1:14">
      <c r="A12" s="2">
        <f t="shared" si="0"/>
        <v>5500</v>
      </c>
      <c r="J12" s="2">
        <f>Simulation!D14</f>
        <v>5006000</v>
      </c>
      <c r="K12" s="2">
        <f>VLOOKUP(J12,$H$3:$K$9,4,TRUE)*100</f>
        <v>20</v>
      </c>
      <c r="L12" s="1" t="s">
        <v>45</v>
      </c>
    </row>
    <row r="13" spans="1:14">
      <c r="A13" s="2">
        <f t="shared" si="0"/>
        <v>6000</v>
      </c>
    </row>
    <row r="14" spans="1:14">
      <c r="A14" s="2">
        <f t="shared" si="0"/>
        <v>6500</v>
      </c>
    </row>
    <row r="15" spans="1:14">
      <c r="A15" s="2">
        <f t="shared" si="0"/>
        <v>7000</v>
      </c>
      <c r="M15" s="1" t="s">
        <v>63</v>
      </c>
      <c r="N15" s="1" t="s">
        <v>66</v>
      </c>
    </row>
    <row r="16" spans="1:14">
      <c r="A16" s="2">
        <f t="shared" si="0"/>
        <v>7500</v>
      </c>
      <c r="M16" s="1" t="s">
        <v>64</v>
      </c>
    </row>
    <row r="17" spans="1:23">
      <c r="A17" s="2">
        <f t="shared" si="0"/>
        <v>8000</v>
      </c>
    </row>
    <row r="18" spans="1:23">
      <c r="A18" s="2">
        <f t="shared" si="0"/>
        <v>8500</v>
      </c>
      <c r="M18" s="1" t="s">
        <v>65</v>
      </c>
      <c r="N18" s="8">
        <v>7.0000000000000007E-2</v>
      </c>
    </row>
    <row r="19" spans="1:23">
      <c r="A19" s="2">
        <f t="shared" si="0"/>
        <v>9000</v>
      </c>
    </row>
    <row r="20" spans="1:23">
      <c r="A20" s="2">
        <f t="shared" si="0"/>
        <v>9500</v>
      </c>
    </row>
    <row r="21" spans="1:23">
      <c r="A21" s="2">
        <f t="shared" si="0"/>
        <v>10000</v>
      </c>
    </row>
    <row r="22" spans="1:23">
      <c r="A22" s="2">
        <f t="shared" si="0"/>
        <v>10500</v>
      </c>
    </row>
    <row r="23" spans="1:23">
      <c r="A23" s="2">
        <f t="shared" si="0"/>
        <v>11000</v>
      </c>
    </row>
    <row r="24" spans="1:23">
      <c r="A24" s="2">
        <f t="shared" si="0"/>
        <v>11500</v>
      </c>
      <c r="Q24" s="77" t="s">
        <v>102</v>
      </c>
      <c r="R24" s="77"/>
      <c r="S24" s="77" t="s">
        <v>103</v>
      </c>
      <c r="T24" s="78" t="s">
        <v>102</v>
      </c>
      <c r="U24" s="79" t="s">
        <v>103</v>
      </c>
      <c r="V24" s="13"/>
      <c r="W24" s="13"/>
    </row>
    <row r="25" spans="1:23" ht="28.5">
      <c r="A25" s="2">
        <f t="shared" si="0"/>
        <v>12000</v>
      </c>
      <c r="Q25" s="77" t="s">
        <v>104</v>
      </c>
      <c r="R25" s="77"/>
      <c r="S25" s="77"/>
      <c r="T25" s="78" t="s">
        <v>104</v>
      </c>
      <c r="U25" s="80"/>
      <c r="V25" s="13"/>
      <c r="W25" s="13"/>
    </row>
    <row r="26" spans="1:23">
      <c r="A26" s="2">
        <f t="shared" si="0"/>
        <v>12500</v>
      </c>
      <c r="Q26" s="81" t="s">
        <v>105</v>
      </c>
      <c r="R26" s="81"/>
      <c r="S26" s="81" t="s">
        <v>106</v>
      </c>
      <c r="T26" s="17">
        <v>0</v>
      </c>
      <c r="U26" s="82">
        <v>550000</v>
      </c>
      <c r="V26" s="13"/>
      <c r="W26" s="13"/>
    </row>
    <row r="27" spans="1:23">
      <c r="A27" s="2">
        <f t="shared" si="0"/>
        <v>13000</v>
      </c>
      <c r="Q27" s="81" t="s">
        <v>107</v>
      </c>
      <c r="R27" s="81" t="s">
        <v>108</v>
      </c>
      <c r="S27" s="81" t="s">
        <v>109</v>
      </c>
      <c r="T27" s="83">
        <v>1625001</v>
      </c>
      <c r="U27" s="82">
        <f>$S$34*V27+W27</f>
        <v>2500000</v>
      </c>
      <c r="V27" s="84">
        <v>0.4</v>
      </c>
      <c r="W27" s="85">
        <f>--100000</f>
        <v>100000</v>
      </c>
    </row>
    <row r="28" spans="1:23">
      <c r="A28" s="2">
        <f t="shared" si="0"/>
        <v>13500</v>
      </c>
      <c r="Q28" s="81" t="s">
        <v>110</v>
      </c>
      <c r="R28" s="81" t="s">
        <v>111</v>
      </c>
      <c r="S28" s="81" t="s">
        <v>112</v>
      </c>
      <c r="T28" s="83">
        <v>1800001</v>
      </c>
      <c r="U28" s="82">
        <f>$S$34*V28+W28</f>
        <v>1880000</v>
      </c>
      <c r="V28" s="84">
        <v>0.3</v>
      </c>
      <c r="W28" s="85">
        <v>80000</v>
      </c>
    </row>
    <row r="29" spans="1:23">
      <c r="A29" s="2">
        <f t="shared" si="0"/>
        <v>14000</v>
      </c>
      <c r="Q29" s="81" t="s">
        <v>113</v>
      </c>
      <c r="R29" s="81" t="s">
        <v>114</v>
      </c>
      <c r="S29" s="81" t="s">
        <v>123</v>
      </c>
      <c r="T29" s="83">
        <v>3600001</v>
      </c>
      <c r="U29" s="82">
        <f>$S$34*V29+W29</f>
        <v>1640000</v>
      </c>
      <c r="V29" s="84">
        <v>0.2</v>
      </c>
      <c r="W29" s="85">
        <v>440000</v>
      </c>
    </row>
    <row r="30" spans="1:23">
      <c r="A30" s="2">
        <f t="shared" si="0"/>
        <v>14500</v>
      </c>
      <c r="Q30" s="81" t="s">
        <v>115</v>
      </c>
      <c r="R30" s="81" t="s">
        <v>116</v>
      </c>
      <c r="S30" s="81" t="s">
        <v>117</v>
      </c>
      <c r="T30" s="83">
        <v>6600001</v>
      </c>
      <c r="U30" s="82">
        <f>$S$34*V30+W30</f>
        <v>1700000</v>
      </c>
      <c r="V30" s="84">
        <v>0.1</v>
      </c>
      <c r="W30" s="85">
        <v>1100000</v>
      </c>
    </row>
    <row r="31" spans="1:23">
      <c r="A31" s="2">
        <f t="shared" si="0"/>
        <v>15000</v>
      </c>
      <c r="Q31" s="81" t="s">
        <v>118</v>
      </c>
      <c r="R31" s="81"/>
      <c r="S31" s="81" t="s">
        <v>119</v>
      </c>
      <c r="T31" s="83">
        <v>8500001</v>
      </c>
      <c r="U31" s="82">
        <v>1950000</v>
      </c>
      <c r="V31" s="13"/>
      <c r="W31" s="85"/>
    </row>
    <row r="32" spans="1:23">
      <c r="A32" s="2">
        <f t="shared" si="0"/>
        <v>15500</v>
      </c>
      <c r="Q32" s="86"/>
      <c r="R32" s="13"/>
      <c r="S32" s="13"/>
      <c r="T32" s="13"/>
      <c r="U32" s="13"/>
      <c r="V32" s="13"/>
      <c r="W32" s="85"/>
    </row>
    <row r="33" spans="1:23">
      <c r="A33" s="2">
        <f t="shared" si="0"/>
        <v>16000</v>
      </c>
      <c r="Q33" s="86"/>
      <c r="R33" s="87"/>
      <c r="S33" s="88" t="s">
        <v>120</v>
      </c>
      <c r="T33" s="88" t="s">
        <v>121</v>
      </c>
      <c r="U33" s="88" t="s">
        <v>122</v>
      </c>
      <c r="V33" s="13"/>
      <c r="W33" s="85"/>
    </row>
    <row r="34" spans="1:23">
      <c r="A34" s="2">
        <f t="shared" si="0"/>
        <v>16500</v>
      </c>
      <c r="Q34" s="86"/>
      <c r="R34" s="87" t="s">
        <v>124</v>
      </c>
      <c r="S34" s="94">
        <f>Simulation!D9*12</f>
        <v>6000000</v>
      </c>
      <c r="T34" s="89">
        <f>VLOOKUP(S34,$T$26:$U$31,2,TRUE)</f>
        <v>1640000</v>
      </c>
      <c r="U34" s="90">
        <f>S34-T34</f>
        <v>4360000</v>
      </c>
      <c r="V34" s="13"/>
      <c r="W34" s="13"/>
    </row>
    <row r="35" spans="1:23">
      <c r="A35" s="2">
        <f t="shared" si="0"/>
        <v>17000</v>
      </c>
      <c r="R35" s="87" t="s">
        <v>125</v>
      </c>
      <c r="S35" s="91">
        <f>Simulation!D11*12</f>
        <v>6006000</v>
      </c>
      <c r="T35" s="89">
        <f>VLOOKUP(S35,$T$26:$U$31,2,TRUE)</f>
        <v>1640000</v>
      </c>
      <c r="U35" s="90">
        <f>S35-T35</f>
        <v>4366000</v>
      </c>
    </row>
    <row r="36" spans="1:23">
      <c r="A36" s="2">
        <f t="shared" si="0"/>
        <v>17500</v>
      </c>
    </row>
    <row r="37" spans="1:23">
      <c r="A37" s="2">
        <f t="shared" si="0"/>
        <v>18000</v>
      </c>
      <c r="T37" s="92" t="s">
        <v>126</v>
      </c>
      <c r="U37" s="93">
        <f>U35-U34</f>
        <v>6000</v>
      </c>
    </row>
    <row r="38" spans="1:23">
      <c r="A38" s="2">
        <f t="shared" si="0"/>
        <v>18500</v>
      </c>
    </row>
    <row r="39" spans="1:23">
      <c r="A39" s="2">
        <f t="shared" si="0"/>
        <v>19000</v>
      </c>
    </row>
    <row r="40" spans="1:23">
      <c r="A40" s="2">
        <f t="shared" si="0"/>
        <v>19500</v>
      </c>
    </row>
    <row r="41" spans="1:23">
      <c r="A41" s="2">
        <f t="shared" si="0"/>
        <v>20000</v>
      </c>
    </row>
    <row r="42" spans="1:23">
      <c r="A42" s="2">
        <f t="shared" si="0"/>
        <v>20500</v>
      </c>
    </row>
    <row r="43" spans="1:23">
      <c r="A43" s="2">
        <f t="shared" si="0"/>
        <v>21000</v>
      </c>
    </row>
    <row r="44" spans="1:23">
      <c r="A44" s="2">
        <f t="shared" si="0"/>
        <v>21500</v>
      </c>
    </row>
    <row r="45" spans="1:23">
      <c r="A45" s="2">
        <f t="shared" si="0"/>
        <v>22000</v>
      </c>
    </row>
    <row r="46" spans="1:23">
      <c r="A46" s="2">
        <f t="shared" si="0"/>
        <v>22500</v>
      </c>
    </row>
    <row r="47" spans="1:23">
      <c r="A47" s="2">
        <f t="shared" si="0"/>
        <v>23000</v>
      </c>
    </row>
    <row r="48" spans="1:23">
      <c r="A48" s="2">
        <f t="shared" si="0"/>
        <v>23500</v>
      </c>
    </row>
    <row r="49" spans="1:1">
      <c r="A49" s="2">
        <f t="shared" si="0"/>
        <v>24000</v>
      </c>
    </row>
    <row r="50" spans="1:1">
      <c r="A50" s="2">
        <f t="shared" si="0"/>
        <v>24500</v>
      </c>
    </row>
    <row r="51" spans="1:1">
      <c r="A51" s="2">
        <f t="shared" si="0"/>
        <v>25000</v>
      </c>
    </row>
    <row r="52" spans="1:1">
      <c r="A52" s="2">
        <f t="shared" si="0"/>
        <v>25500</v>
      </c>
    </row>
    <row r="53" spans="1:1">
      <c r="A53" s="2">
        <f t="shared" si="0"/>
        <v>26000</v>
      </c>
    </row>
    <row r="54" spans="1:1">
      <c r="A54" s="2">
        <f t="shared" si="0"/>
        <v>26500</v>
      </c>
    </row>
    <row r="55" spans="1:1">
      <c r="A55" s="2">
        <f t="shared" si="0"/>
        <v>27000</v>
      </c>
    </row>
    <row r="56" spans="1:1">
      <c r="A56" s="2">
        <f t="shared" si="0"/>
        <v>27500</v>
      </c>
    </row>
    <row r="57" spans="1:1">
      <c r="A57" s="2">
        <f t="shared" si="0"/>
        <v>28000</v>
      </c>
    </row>
    <row r="58" spans="1:1">
      <c r="A58" s="2">
        <f t="shared" si="0"/>
        <v>28500</v>
      </c>
    </row>
    <row r="59" spans="1:1">
      <c r="A59" s="2">
        <f t="shared" si="0"/>
        <v>29000</v>
      </c>
    </row>
    <row r="60" spans="1:1">
      <c r="A60" s="2">
        <f t="shared" si="0"/>
        <v>29500</v>
      </c>
    </row>
    <row r="61" spans="1:1">
      <c r="A61" s="2">
        <f t="shared" si="0"/>
        <v>30000</v>
      </c>
    </row>
    <row r="62" spans="1:1">
      <c r="A62" s="2">
        <f t="shared" si="0"/>
        <v>30500</v>
      </c>
    </row>
    <row r="63" spans="1:1">
      <c r="A63" s="2">
        <f t="shared" si="0"/>
        <v>31000</v>
      </c>
    </row>
    <row r="64" spans="1:1">
      <c r="A64" s="2">
        <f t="shared" si="0"/>
        <v>31500</v>
      </c>
    </row>
    <row r="65" spans="1:1">
      <c r="A65" s="2">
        <f t="shared" si="0"/>
        <v>32000</v>
      </c>
    </row>
    <row r="66" spans="1:1">
      <c r="A66" s="2">
        <f t="shared" si="0"/>
        <v>32500</v>
      </c>
    </row>
    <row r="67" spans="1:1">
      <c r="A67" s="2">
        <f t="shared" si="0"/>
        <v>33000</v>
      </c>
    </row>
    <row r="68" spans="1:1">
      <c r="A68" s="2">
        <f t="shared" ref="A68:A131" si="1">A67+500</f>
        <v>33500</v>
      </c>
    </row>
    <row r="69" spans="1:1">
      <c r="A69" s="2">
        <f t="shared" si="1"/>
        <v>34000</v>
      </c>
    </row>
    <row r="70" spans="1:1">
      <c r="A70" s="2">
        <f t="shared" si="1"/>
        <v>34500</v>
      </c>
    </row>
    <row r="71" spans="1:1">
      <c r="A71" s="2">
        <f t="shared" si="1"/>
        <v>35000</v>
      </c>
    </row>
    <row r="72" spans="1:1">
      <c r="A72" s="2">
        <f t="shared" si="1"/>
        <v>35500</v>
      </c>
    </row>
    <row r="73" spans="1:1">
      <c r="A73" s="2">
        <f t="shared" si="1"/>
        <v>36000</v>
      </c>
    </row>
    <row r="74" spans="1:1">
      <c r="A74" s="2">
        <f t="shared" si="1"/>
        <v>36500</v>
      </c>
    </row>
    <row r="75" spans="1:1">
      <c r="A75" s="2">
        <f t="shared" si="1"/>
        <v>37000</v>
      </c>
    </row>
    <row r="76" spans="1:1">
      <c r="A76" s="2">
        <f t="shared" si="1"/>
        <v>37500</v>
      </c>
    </row>
    <row r="77" spans="1:1">
      <c r="A77" s="2">
        <f t="shared" si="1"/>
        <v>38000</v>
      </c>
    </row>
    <row r="78" spans="1:1">
      <c r="A78" s="2">
        <f t="shared" si="1"/>
        <v>38500</v>
      </c>
    </row>
    <row r="79" spans="1:1">
      <c r="A79" s="2">
        <f t="shared" si="1"/>
        <v>39000</v>
      </c>
    </row>
    <row r="80" spans="1:1">
      <c r="A80" s="2">
        <f t="shared" si="1"/>
        <v>39500</v>
      </c>
    </row>
    <row r="81" spans="1:1">
      <c r="A81" s="2">
        <f t="shared" si="1"/>
        <v>40000</v>
      </c>
    </row>
    <row r="82" spans="1:1">
      <c r="A82" s="2">
        <f t="shared" si="1"/>
        <v>40500</v>
      </c>
    </row>
    <row r="83" spans="1:1">
      <c r="A83" s="2">
        <f t="shared" si="1"/>
        <v>41000</v>
      </c>
    </row>
    <row r="84" spans="1:1">
      <c r="A84" s="2">
        <f t="shared" si="1"/>
        <v>41500</v>
      </c>
    </row>
    <row r="85" spans="1:1">
      <c r="A85" s="2">
        <f t="shared" si="1"/>
        <v>42000</v>
      </c>
    </row>
    <row r="86" spans="1:1">
      <c r="A86" s="2">
        <f t="shared" si="1"/>
        <v>42500</v>
      </c>
    </row>
    <row r="87" spans="1:1">
      <c r="A87" s="2">
        <f t="shared" si="1"/>
        <v>43000</v>
      </c>
    </row>
    <row r="88" spans="1:1">
      <c r="A88" s="2">
        <f t="shared" si="1"/>
        <v>43500</v>
      </c>
    </row>
    <row r="89" spans="1:1">
      <c r="A89" s="2">
        <f t="shared" si="1"/>
        <v>44000</v>
      </c>
    </row>
    <row r="90" spans="1:1">
      <c r="A90" s="2">
        <f t="shared" si="1"/>
        <v>44500</v>
      </c>
    </row>
    <row r="91" spans="1:1">
      <c r="A91" s="2">
        <f t="shared" si="1"/>
        <v>45000</v>
      </c>
    </row>
    <row r="92" spans="1:1">
      <c r="A92" s="2">
        <f t="shared" si="1"/>
        <v>45500</v>
      </c>
    </row>
    <row r="93" spans="1:1">
      <c r="A93" s="2">
        <f t="shared" si="1"/>
        <v>46000</v>
      </c>
    </row>
    <row r="94" spans="1:1">
      <c r="A94" s="2">
        <f t="shared" si="1"/>
        <v>46500</v>
      </c>
    </row>
    <row r="95" spans="1:1">
      <c r="A95" s="2">
        <f t="shared" si="1"/>
        <v>47000</v>
      </c>
    </row>
    <row r="96" spans="1:1">
      <c r="A96" s="2">
        <f t="shared" si="1"/>
        <v>47500</v>
      </c>
    </row>
    <row r="97" spans="1:1">
      <c r="A97" s="2">
        <f t="shared" si="1"/>
        <v>48000</v>
      </c>
    </row>
    <row r="98" spans="1:1">
      <c r="A98" s="2">
        <f t="shared" si="1"/>
        <v>48500</v>
      </c>
    </row>
    <row r="99" spans="1:1">
      <c r="A99" s="2">
        <f t="shared" si="1"/>
        <v>49000</v>
      </c>
    </row>
    <row r="100" spans="1:1">
      <c r="A100" s="2">
        <f t="shared" si="1"/>
        <v>49500</v>
      </c>
    </row>
    <row r="101" spans="1:1">
      <c r="A101" s="2">
        <f t="shared" si="1"/>
        <v>50000</v>
      </c>
    </row>
    <row r="102" spans="1:1">
      <c r="A102" s="2">
        <f t="shared" si="1"/>
        <v>50500</v>
      </c>
    </row>
    <row r="103" spans="1:1">
      <c r="A103" s="2">
        <f t="shared" si="1"/>
        <v>51000</v>
      </c>
    </row>
    <row r="104" spans="1:1">
      <c r="A104" s="2">
        <f t="shared" si="1"/>
        <v>51500</v>
      </c>
    </row>
    <row r="105" spans="1:1">
      <c r="A105" s="2">
        <f t="shared" si="1"/>
        <v>52000</v>
      </c>
    </row>
    <row r="106" spans="1:1">
      <c r="A106" s="2">
        <f t="shared" si="1"/>
        <v>52500</v>
      </c>
    </row>
    <row r="107" spans="1:1">
      <c r="A107" s="2">
        <f t="shared" si="1"/>
        <v>53000</v>
      </c>
    </row>
    <row r="108" spans="1:1">
      <c r="A108" s="2">
        <f t="shared" si="1"/>
        <v>53500</v>
      </c>
    </row>
    <row r="109" spans="1:1">
      <c r="A109" s="2">
        <f t="shared" si="1"/>
        <v>54000</v>
      </c>
    </row>
    <row r="110" spans="1:1">
      <c r="A110" s="2">
        <f t="shared" si="1"/>
        <v>54500</v>
      </c>
    </row>
    <row r="111" spans="1:1">
      <c r="A111" s="2">
        <f t="shared" si="1"/>
        <v>55000</v>
      </c>
    </row>
    <row r="112" spans="1:1">
      <c r="A112" s="2">
        <f t="shared" si="1"/>
        <v>55500</v>
      </c>
    </row>
    <row r="113" spans="1:1">
      <c r="A113" s="2">
        <f t="shared" si="1"/>
        <v>56000</v>
      </c>
    </row>
    <row r="114" spans="1:1">
      <c r="A114" s="2">
        <f t="shared" si="1"/>
        <v>56500</v>
      </c>
    </row>
    <row r="115" spans="1:1">
      <c r="A115" s="2">
        <f t="shared" si="1"/>
        <v>57000</v>
      </c>
    </row>
    <row r="116" spans="1:1">
      <c r="A116" s="2">
        <f t="shared" si="1"/>
        <v>57500</v>
      </c>
    </row>
    <row r="117" spans="1:1">
      <c r="A117" s="2">
        <f t="shared" si="1"/>
        <v>58000</v>
      </c>
    </row>
    <row r="118" spans="1:1">
      <c r="A118" s="2">
        <f t="shared" si="1"/>
        <v>58500</v>
      </c>
    </row>
    <row r="119" spans="1:1">
      <c r="A119" s="2">
        <f t="shared" si="1"/>
        <v>59000</v>
      </c>
    </row>
    <row r="120" spans="1:1">
      <c r="A120" s="2">
        <f t="shared" si="1"/>
        <v>59500</v>
      </c>
    </row>
    <row r="121" spans="1:1">
      <c r="A121" s="2">
        <f t="shared" si="1"/>
        <v>60000</v>
      </c>
    </row>
    <row r="122" spans="1:1">
      <c r="A122" s="2">
        <f t="shared" si="1"/>
        <v>60500</v>
      </c>
    </row>
    <row r="123" spans="1:1">
      <c r="A123" s="2">
        <f t="shared" si="1"/>
        <v>61000</v>
      </c>
    </row>
    <row r="124" spans="1:1">
      <c r="A124" s="2">
        <f t="shared" si="1"/>
        <v>61500</v>
      </c>
    </row>
    <row r="125" spans="1:1">
      <c r="A125" s="2">
        <f t="shared" si="1"/>
        <v>62000</v>
      </c>
    </row>
    <row r="126" spans="1:1">
      <c r="A126" s="2">
        <f t="shared" si="1"/>
        <v>62500</v>
      </c>
    </row>
    <row r="127" spans="1:1">
      <c r="A127" s="2">
        <f t="shared" si="1"/>
        <v>63000</v>
      </c>
    </row>
    <row r="128" spans="1:1">
      <c r="A128" s="2">
        <f t="shared" si="1"/>
        <v>63500</v>
      </c>
    </row>
    <row r="129" spans="1:1">
      <c r="A129" s="2">
        <f t="shared" si="1"/>
        <v>64000</v>
      </c>
    </row>
    <row r="130" spans="1:1">
      <c r="A130" s="2">
        <f t="shared" si="1"/>
        <v>64500</v>
      </c>
    </row>
    <row r="131" spans="1:1">
      <c r="A131" s="2">
        <f t="shared" si="1"/>
        <v>65000</v>
      </c>
    </row>
    <row r="132" spans="1:1">
      <c r="A132" s="2">
        <f t="shared" ref="A132:A141" si="2">A131+500</f>
        <v>65500</v>
      </c>
    </row>
    <row r="133" spans="1:1">
      <c r="A133" s="2">
        <f t="shared" si="2"/>
        <v>66000</v>
      </c>
    </row>
    <row r="134" spans="1:1">
      <c r="A134" s="2">
        <f t="shared" si="2"/>
        <v>66500</v>
      </c>
    </row>
    <row r="135" spans="1:1">
      <c r="A135" s="2">
        <f t="shared" si="2"/>
        <v>67000</v>
      </c>
    </row>
    <row r="136" spans="1:1">
      <c r="A136" s="2">
        <f t="shared" si="2"/>
        <v>67500</v>
      </c>
    </row>
    <row r="137" spans="1:1">
      <c r="A137" s="2">
        <f t="shared" si="2"/>
        <v>68000</v>
      </c>
    </row>
    <row r="138" spans="1:1">
      <c r="A138" s="2">
        <f t="shared" si="2"/>
        <v>68500</v>
      </c>
    </row>
    <row r="139" spans="1:1">
      <c r="A139" s="2">
        <f t="shared" si="2"/>
        <v>69000</v>
      </c>
    </row>
    <row r="140" spans="1:1">
      <c r="A140" s="2">
        <f t="shared" si="2"/>
        <v>69500</v>
      </c>
    </row>
    <row r="141" spans="1:1">
      <c r="A141" s="2">
        <f t="shared" si="2"/>
        <v>70000</v>
      </c>
    </row>
  </sheetData>
  <mergeCells count="4">
    <mergeCell ref="Q24:R24"/>
    <mergeCell ref="S24:S25"/>
    <mergeCell ref="U24:U25"/>
    <mergeCell ref="Q25:R25"/>
  </mergeCells>
  <phoneticPr fontId="1"/>
  <hyperlinks>
    <hyperlink ref="C1" r:id="rId1" xr:uid="{BAE83592-7DE1-44F5-A23E-563D7194C70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Simulation</vt:lpstr>
      <vt:lpstr>結果</vt:lpstr>
      <vt:lpstr>設定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大樹 宮本</cp:lastModifiedBy>
  <dcterms:created xsi:type="dcterms:W3CDTF">2025-10-15T02:47:43Z</dcterms:created>
  <dcterms:modified xsi:type="dcterms:W3CDTF">2025-10-15T21:24:02Z</dcterms:modified>
</cp:coreProperties>
</file>