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hu\Desktop\"/>
    </mc:Choice>
  </mc:AlternateContent>
  <xr:revisionPtr revIDLastSave="0" documentId="13_ncr:1_{06B549C5-C880-4677-934B-107644BE76D3}" xr6:coauthVersionLast="47" xr6:coauthVersionMax="47" xr10:uidLastSave="{00000000-0000-0000-0000-000000000000}"/>
  <bookViews>
    <workbookView xWindow="-98" yWindow="-98" windowWidth="21795" windowHeight="12975" xr2:uid="{ED3367B2-7ACE-475E-873C-F0401587F7C2}"/>
  </bookViews>
  <sheets>
    <sheet name="相続税s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E34" i="1"/>
  <c r="D34" i="1"/>
  <c r="H34" i="1" s="1"/>
  <c r="F27" i="1"/>
  <c r="E27" i="1"/>
  <c r="K19" i="1"/>
  <c r="K18" i="1"/>
  <c r="K17" i="1"/>
  <c r="H17" i="1"/>
  <c r="K16" i="1"/>
  <c r="K15" i="1"/>
  <c r="K14" i="1"/>
  <c r="K13" i="1"/>
  <c r="H12" i="1"/>
  <c r="D3" i="1"/>
  <c r="D7" i="1" s="1"/>
  <c r="D8" i="1" s="1"/>
  <c r="F13" i="1" l="1"/>
  <c r="E13" i="1"/>
  <c r="D13" i="1"/>
  <c r="E14" i="1" l="1"/>
  <c r="E30" i="1" s="1"/>
  <c r="E15" i="1"/>
  <c r="D14" i="1"/>
  <c r="D30" i="1" s="1"/>
  <c r="K24" i="1"/>
  <c r="M26" i="1" s="1"/>
  <c r="H13" i="1"/>
  <c r="D15" i="1"/>
  <c r="F14" i="1"/>
  <c r="F30" i="1" s="1"/>
  <c r="F15" i="1"/>
  <c r="F16" i="1" s="1"/>
  <c r="D16" i="1" l="1"/>
  <c r="E16" i="1"/>
  <c r="H16" i="1" l="1"/>
  <c r="E18" i="1" l="1"/>
  <c r="E28" i="1" s="1"/>
  <c r="E33" i="1" s="1"/>
  <c r="D18" i="1"/>
  <c r="F18" i="1"/>
  <c r="F28" i="1" s="1"/>
  <c r="F33" i="1" s="1"/>
  <c r="H18" i="1" l="1"/>
  <c r="D21" i="1"/>
  <c r="D27" i="1" s="1"/>
  <c r="H27" i="1" s="1"/>
  <c r="D28" i="1" l="1"/>
  <c r="D33" i="1" l="1"/>
  <c r="H28" i="1"/>
  <c r="H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宮本大樹</author>
  </authors>
  <commentList>
    <comment ref="C19" authorId="0" shapeId="0" xr:uid="{422D3999-662C-4019-AE38-9F4CF38FB2ED}">
      <text>
        <r>
          <rPr>
            <sz val="9"/>
            <color indexed="81"/>
            <rFont val="MS P ゴシック"/>
            <family val="3"/>
            <charset val="128"/>
          </rPr>
          <t>・兄弟姉妹
・孫（代襲相続人以外⇒養子とか）
・おい、めい
・第三者
の場合、相続税額×1.2となる</t>
        </r>
      </text>
    </comment>
    <comment ref="C24" authorId="0" shapeId="0" xr:uid="{6BE4EB7D-8306-463A-863E-465BE4D0A2F5}">
      <text>
        <r>
          <rPr>
            <sz val="9"/>
            <color indexed="81"/>
            <rFont val="MS P ゴシック"/>
            <family val="3"/>
            <charset val="128"/>
          </rPr>
          <t xml:space="preserve">二次相続時に差し引けることができるもの
ex.夫がなくなり、10年以内に妻もなくなった場合
イメージ.
　控除額＝一次相続税額×（100%-10%×経過年数）
</t>
        </r>
      </text>
    </comment>
  </commentList>
</comments>
</file>

<file path=xl/sharedStrings.xml><?xml version="1.0" encoding="utf-8"?>
<sst xmlns="http://schemas.openxmlformats.org/spreadsheetml/2006/main" count="55" uniqueCount="46">
  <si>
    <t>■相続税の試算</t>
    <rPh sb="1" eb="4">
      <t>ソウゾクゼイ</t>
    </rPh>
    <rPh sb="5" eb="7">
      <t>シサン</t>
    </rPh>
    <phoneticPr fontId="3"/>
  </si>
  <si>
    <t>法定相続人数</t>
    <rPh sb="0" eb="4">
      <t>ホウテイソウゾク</t>
    </rPh>
    <rPh sb="4" eb="5">
      <t>ニン</t>
    </rPh>
    <rPh sb="5" eb="6">
      <t>カズ</t>
    </rPh>
    <phoneticPr fontId="3"/>
  </si>
  <si>
    <t>課税価格</t>
    <rPh sb="0" eb="4">
      <t>カゼイカカク</t>
    </rPh>
    <phoneticPr fontId="3"/>
  </si>
  <si>
    <t>預金、土地建物、非上場株式</t>
    <rPh sb="0" eb="2">
      <t>ヨキン</t>
    </rPh>
    <rPh sb="3" eb="7">
      <t>トチタテモノ</t>
    </rPh>
    <rPh sb="8" eb="13">
      <t>ヒジョウジョウカブシキ</t>
    </rPh>
    <phoneticPr fontId="3"/>
  </si>
  <si>
    <t>生前贈与（対策）</t>
    <rPh sb="0" eb="2">
      <t>セイゼン</t>
    </rPh>
    <rPh sb="2" eb="4">
      <t>ゾウヨ</t>
    </rPh>
    <rPh sb="5" eb="7">
      <t>タイサク</t>
    </rPh>
    <phoneticPr fontId="3"/>
  </si>
  <si>
    <t>基礎控除額</t>
    <rPh sb="0" eb="2">
      <t>キソ</t>
    </rPh>
    <rPh sb="2" eb="4">
      <t>コウジョ</t>
    </rPh>
    <rPh sb="4" eb="5">
      <t>ガク</t>
    </rPh>
    <phoneticPr fontId="3"/>
  </si>
  <si>
    <t>課税遺産額</t>
    <rPh sb="0" eb="2">
      <t>カゼイ</t>
    </rPh>
    <rPh sb="2" eb="5">
      <t>イサンガク</t>
    </rPh>
    <phoneticPr fontId="3"/>
  </si>
  <si>
    <t>◇相続税の速算表</t>
    <rPh sb="1" eb="4">
      <t>ソウゾクゼイ</t>
    </rPh>
    <rPh sb="5" eb="8">
      <t>ソクサンヒョウ</t>
    </rPh>
    <phoneticPr fontId="3"/>
  </si>
  <si>
    <t>相続税の総額の計算</t>
    <rPh sb="0" eb="3">
      <t>ソウゾクゼイ</t>
    </rPh>
    <rPh sb="4" eb="6">
      <t>ソウガク</t>
    </rPh>
    <rPh sb="7" eb="9">
      <t>ケイサン</t>
    </rPh>
    <phoneticPr fontId="3"/>
  </si>
  <si>
    <t>法定相続人</t>
    <rPh sb="0" eb="2">
      <t>ホウテイ</t>
    </rPh>
    <rPh sb="2" eb="5">
      <t>ソウゾクニン</t>
    </rPh>
    <phoneticPr fontId="3"/>
  </si>
  <si>
    <t>母</t>
    <rPh sb="0" eb="1">
      <t>ハハ</t>
    </rPh>
    <phoneticPr fontId="3"/>
  </si>
  <si>
    <t>子A</t>
    <rPh sb="0" eb="1">
      <t>コ</t>
    </rPh>
    <phoneticPr fontId="3"/>
  </si>
  <si>
    <t>子B</t>
    <rPh sb="0" eb="1">
      <t>コ</t>
    </rPh>
    <phoneticPr fontId="3"/>
  </si>
  <si>
    <t>合計</t>
    <rPh sb="0" eb="2">
      <t>ゴウケイ</t>
    </rPh>
    <phoneticPr fontId="3"/>
  </si>
  <si>
    <t>下限</t>
    <rPh sb="0" eb="2">
      <t>カゲン</t>
    </rPh>
    <phoneticPr fontId="3"/>
  </si>
  <si>
    <t>上限</t>
    <rPh sb="0" eb="2">
      <t>ジョウゲン</t>
    </rPh>
    <phoneticPr fontId="3"/>
  </si>
  <si>
    <t>税率</t>
  </si>
  <si>
    <t>控除額</t>
  </si>
  <si>
    <t>法定相続分</t>
    <rPh sb="0" eb="5">
      <t>ホウテイソウゾクブン</t>
    </rPh>
    <phoneticPr fontId="3"/>
  </si>
  <si>
    <t>～</t>
    <phoneticPr fontId="3"/>
  </si>
  <si>
    <t>法定相続金額</t>
    <rPh sb="0" eb="2">
      <t>ホウテイ</t>
    </rPh>
    <rPh sb="2" eb="4">
      <t>ソウゾク</t>
    </rPh>
    <rPh sb="4" eb="6">
      <t>キンガク</t>
    </rPh>
    <phoneticPr fontId="3"/>
  </si>
  <si>
    <t>相続税率</t>
    <rPh sb="0" eb="4">
      <t>ソウゾクゼイリツ</t>
    </rPh>
    <phoneticPr fontId="3"/>
  </si>
  <si>
    <t>ー</t>
    <phoneticPr fontId="3"/>
  </si>
  <si>
    <t>控除額</t>
    <rPh sb="0" eb="2">
      <t>コウジョ</t>
    </rPh>
    <rPh sb="2" eb="3">
      <t>ガク</t>
    </rPh>
    <phoneticPr fontId="3"/>
  </si>
  <si>
    <t>相続税の総額</t>
    <rPh sb="0" eb="3">
      <t>ソウゾクゼイ</t>
    </rPh>
    <rPh sb="4" eb="6">
      <t>ソウガク</t>
    </rPh>
    <phoneticPr fontId="3"/>
  </si>
  <si>
    <t>各人の納付税額の計算</t>
    <rPh sb="0" eb="2">
      <t>カクジン</t>
    </rPh>
    <rPh sb="3" eb="7">
      <t>ノウフゼイガク</t>
    </rPh>
    <rPh sb="8" eb="10">
      <t>ケイサン</t>
    </rPh>
    <phoneticPr fontId="3"/>
  </si>
  <si>
    <t>財産の相続割合</t>
    <rPh sb="0" eb="2">
      <t>ザイサン</t>
    </rPh>
    <rPh sb="3" eb="5">
      <t>ソウゾク</t>
    </rPh>
    <rPh sb="5" eb="7">
      <t>ワリアイ</t>
    </rPh>
    <phoneticPr fontId="3"/>
  </si>
  <si>
    <t>各人の相続税額</t>
    <rPh sb="0" eb="2">
      <t>カクジン</t>
    </rPh>
    <rPh sb="3" eb="5">
      <t>ソウゾク</t>
    </rPh>
    <rPh sb="5" eb="7">
      <t>ゼイガク</t>
    </rPh>
    <phoneticPr fontId="3"/>
  </si>
  <si>
    <t>2割加算</t>
    <rPh sb="1" eb="2">
      <t>ワリ</t>
    </rPh>
    <rPh sb="2" eb="4">
      <t>カサン</t>
    </rPh>
    <phoneticPr fontId="3"/>
  </si>
  <si>
    <t>贈与税額控除（暦年課税）</t>
    <rPh sb="0" eb="4">
      <t>ゾウヨゼイガク</t>
    </rPh>
    <rPh sb="4" eb="6">
      <t>コウジョ</t>
    </rPh>
    <rPh sb="7" eb="9">
      <t>レキネン</t>
    </rPh>
    <rPh sb="9" eb="11">
      <t>カゼイ</t>
    </rPh>
    <phoneticPr fontId="3"/>
  </si>
  <si>
    <t>配偶者の税額軽減額</t>
    <rPh sb="0" eb="3">
      <t>ハイグウシャ</t>
    </rPh>
    <rPh sb="4" eb="6">
      <t>ゼイガク</t>
    </rPh>
    <rPh sb="6" eb="9">
      <t>ケイゲンガク</t>
    </rPh>
    <phoneticPr fontId="3"/>
  </si>
  <si>
    <t>未成年者控除</t>
    <rPh sb="0" eb="4">
      <t>ミセイネンシャ</t>
    </rPh>
    <rPh sb="4" eb="6">
      <t>コウジョ</t>
    </rPh>
    <phoneticPr fontId="3"/>
  </si>
  <si>
    <t>◇配偶者の税額軽減額の計算</t>
    <rPh sb="5" eb="10">
      <t>ゼイガクケイゲンガク</t>
    </rPh>
    <rPh sb="11" eb="13">
      <t>ケイサン</t>
    </rPh>
    <phoneticPr fontId="3"/>
  </si>
  <si>
    <t>障害者控除</t>
    <rPh sb="0" eb="3">
      <t>ショウガイシャ</t>
    </rPh>
    <rPh sb="3" eb="5">
      <t>コウジョ</t>
    </rPh>
    <phoneticPr fontId="3"/>
  </si>
  <si>
    <t>以内　または、</t>
    <rPh sb="0" eb="2">
      <t>イナイ</t>
    </rPh>
    <phoneticPr fontId="3"/>
  </si>
  <si>
    <t>相次相続控除</t>
    <rPh sb="0" eb="2">
      <t>アイジ</t>
    </rPh>
    <rPh sb="1" eb="2">
      <t>ツギ</t>
    </rPh>
    <rPh sb="2" eb="4">
      <t>ソウゾク</t>
    </rPh>
    <rPh sb="4" eb="6">
      <t>コウジョ</t>
    </rPh>
    <phoneticPr fontId="3"/>
  </si>
  <si>
    <t>（法定相続分）以内</t>
    <rPh sb="1" eb="6">
      <t>ホウテイソウゾクブン</t>
    </rPh>
    <rPh sb="7" eb="9">
      <t>イナイ</t>
    </rPh>
    <phoneticPr fontId="3"/>
  </si>
  <si>
    <t>外国税額控除</t>
    <rPh sb="0" eb="6">
      <t>ガイコクゼイガクコウジョ</t>
    </rPh>
    <phoneticPr fontId="3"/>
  </si>
  <si>
    <t>のいずれかであれば、相続税はかからない。</t>
    <rPh sb="10" eb="13">
      <t>ソウゾクゼイ</t>
    </rPh>
    <phoneticPr fontId="3"/>
  </si>
  <si>
    <t>贈与税額控除（精算課税）</t>
    <rPh sb="0" eb="4">
      <t>ゾウヨゼイガク</t>
    </rPh>
    <rPh sb="4" eb="6">
      <t>コウジョ</t>
    </rPh>
    <rPh sb="7" eb="11">
      <t>セイサンカゼイ</t>
    </rPh>
    <phoneticPr fontId="3"/>
  </si>
  <si>
    <t>←試算用</t>
    <rPh sb="1" eb="4">
      <t>シサンヨウ</t>
    </rPh>
    <phoneticPr fontId="3"/>
  </si>
  <si>
    <t>控除額の合計</t>
    <rPh sb="0" eb="2">
      <t>コウジョ</t>
    </rPh>
    <rPh sb="2" eb="3">
      <t>ガク</t>
    </rPh>
    <rPh sb="4" eb="6">
      <t>ゴウケイ</t>
    </rPh>
    <phoneticPr fontId="3"/>
  </si>
  <si>
    <t>納付税額</t>
    <rPh sb="0" eb="2">
      <t>ノウフ</t>
    </rPh>
    <rPh sb="2" eb="4">
      <t>ゼイガク</t>
    </rPh>
    <phoneticPr fontId="3"/>
  </si>
  <si>
    <t>相続税の限界税率</t>
    <rPh sb="0" eb="3">
      <t>ソウゾクゼイ</t>
    </rPh>
    <rPh sb="4" eb="6">
      <t>ゲンカイ</t>
    </rPh>
    <rPh sb="6" eb="8">
      <t>ゼイリツ</t>
    </rPh>
    <phoneticPr fontId="3"/>
  </si>
  <si>
    <t>（孫は×1.2）</t>
    <rPh sb="1" eb="2">
      <t>マゴ</t>
    </rPh>
    <phoneticPr fontId="3"/>
  </si>
  <si>
    <t>相続税の実質税率</t>
    <rPh sb="0" eb="3">
      <t>ソウゾクゼイ</t>
    </rPh>
    <rPh sb="4" eb="6">
      <t>ジッシツ</t>
    </rPh>
    <rPh sb="6" eb="8">
      <t>ゼイリツ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</si>
</sst>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&quot;　　&quot;@"/>
    <numFmt numFmtId="178" formatCode="#,##0&quot;円&quot;"/>
    <numFmt numFmtId="179" formatCode="&quot;　　　&quot;@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rgb="FF0070C0"/>
      <name val="Meiryo UI"/>
      <family val="3"/>
      <charset val="128"/>
    </font>
    <font>
      <sz val="6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1176DE"/>
      </left>
      <right style="thin">
        <color rgb="FF1176DE"/>
      </right>
      <top style="thin">
        <color rgb="FF1176DE"/>
      </top>
      <bottom style="thin">
        <color rgb="FF1176DE"/>
      </bottom>
      <diagonal/>
    </border>
    <border>
      <left style="thin">
        <color rgb="FF1176DE"/>
      </left>
      <right/>
      <top style="thin">
        <color rgb="FF1176DE"/>
      </top>
      <bottom/>
      <diagonal/>
    </border>
    <border>
      <left/>
      <right style="thin">
        <color rgb="FF1176DE"/>
      </right>
      <top style="thin">
        <color rgb="FF1176DE"/>
      </top>
      <bottom/>
      <diagonal/>
    </border>
    <border>
      <left style="thin">
        <color rgb="FF1176DE"/>
      </left>
      <right/>
      <top/>
      <bottom style="thin">
        <color rgb="FF1176DE"/>
      </bottom>
      <diagonal/>
    </border>
    <border>
      <left/>
      <right style="thin">
        <color rgb="FF1176DE"/>
      </right>
      <top/>
      <bottom style="thin">
        <color rgb="FF1176DE"/>
      </bottom>
      <diagonal/>
    </border>
    <border>
      <left style="thin">
        <color rgb="FF1176DE"/>
      </left>
      <right/>
      <top style="thin">
        <color rgb="FF1176DE"/>
      </top>
      <bottom style="thin">
        <color rgb="FF1176DE"/>
      </bottom>
      <diagonal/>
    </border>
    <border>
      <left/>
      <right style="thin">
        <color rgb="FF1176DE"/>
      </right>
      <top style="thin">
        <color rgb="FF1176DE"/>
      </top>
      <bottom style="thin">
        <color rgb="FF1176DE"/>
      </bottom>
      <diagonal/>
    </border>
    <border>
      <left style="thin">
        <color rgb="FF1176DE"/>
      </left>
      <right style="thin">
        <color rgb="FF1176DE"/>
      </right>
      <top style="thin">
        <color rgb="FF1176DE"/>
      </top>
      <bottom/>
      <diagonal/>
    </border>
    <border>
      <left/>
      <right/>
      <top style="thin">
        <color rgb="FF1176DE"/>
      </top>
      <bottom style="thin">
        <color rgb="FF1176DE"/>
      </bottom>
      <diagonal/>
    </border>
    <border>
      <left/>
      <right/>
      <top/>
      <bottom style="thin">
        <color rgb="FF1176DE"/>
      </bottom>
      <diagonal/>
    </border>
    <border>
      <left style="thin">
        <color rgb="FF1176DE"/>
      </left>
      <right style="thin">
        <color rgb="FF1176DE"/>
      </right>
      <top/>
      <bottom/>
      <diagonal/>
    </border>
    <border>
      <left style="thin">
        <color rgb="FF1176DE"/>
      </left>
      <right style="thin">
        <color rgb="FF1176DE"/>
      </right>
      <top/>
      <bottom style="thin">
        <color rgb="FF1176DE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1176DE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38" fontId="4" fillId="2" borderId="3" xfId="1" applyFont="1" applyFill="1" applyBorder="1">
      <alignment vertical="center"/>
    </xf>
    <xf numFmtId="0" fontId="2" fillId="0" borderId="4" xfId="0" applyFont="1" applyBorder="1">
      <alignment vertical="center"/>
    </xf>
    <xf numFmtId="38" fontId="4" fillId="2" borderId="5" xfId="1" applyFont="1" applyFill="1" applyBorder="1">
      <alignment vertical="center"/>
    </xf>
    <xf numFmtId="0" fontId="2" fillId="0" borderId="6" xfId="0" applyFont="1" applyBorder="1">
      <alignment vertical="center"/>
    </xf>
    <xf numFmtId="38" fontId="2" fillId="0" borderId="7" xfId="1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8" xfId="0" applyFont="1" applyBorder="1" applyAlignment="1">
      <alignment vertical="center" textRotation="255"/>
    </xf>
    <xf numFmtId="0" fontId="2" fillId="0" borderId="9" xfId="0" applyFont="1" applyBorder="1">
      <alignment vertical="center"/>
    </xf>
    <xf numFmtId="0" fontId="4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textRotation="255"/>
    </xf>
    <xf numFmtId="0" fontId="4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176" fontId="2" fillId="0" borderId="7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9" fontId="2" fillId="0" borderId="9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38" fontId="2" fillId="0" borderId="9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right" vertical="center" wrapText="1"/>
    </xf>
    <xf numFmtId="9" fontId="2" fillId="0" borderId="9" xfId="2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5" fillId="0" borderId="12" xfId="0" applyFont="1" applyBorder="1" applyAlignment="1">
      <alignment vertical="center" textRotation="255"/>
    </xf>
    <xf numFmtId="38" fontId="2" fillId="0" borderId="7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textRotation="255" shrinkToFit="1"/>
    </xf>
    <xf numFmtId="177" fontId="2" fillId="0" borderId="9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178" fontId="4" fillId="0" borderId="13" xfId="1" applyNumberFormat="1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Alignment="1">
      <alignment horizontal="right" vertical="center"/>
    </xf>
    <xf numFmtId="178" fontId="2" fillId="0" borderId="16" xfId="0" applyNumberFormat="1" applyFont="1" applyBorder="1">
      <alignment vertical="center"/>
    </xf>
    <xf numFmtId="0" fontId="2" fillId="0" borderId="17" xfId="0" applyFont="1" applyBorder="1">
      <alignment vertical="center"/>
    </xf>
    <xf numFmtId="179" fontId="2" fillId="0" borderId="16" xfId="0" applyNumberFormat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38" fontId="5" fillId="0" borderId="19" xfId="1" applyFont="1" applyBorder="1">
      <alignment vertical="center"/>
    </xf>
    <xf numFmtId="0" fontId="5" fillId="0" borderId="19" xfId="0" applyFont="1" applyBorder="1">
      <alignment vertical="center"/>
    </xf>
    <xf numFmtId="0" fontId="2" fillId="0" borderId="20" xfId="0" applyFont="1" applyBorder="1">
      <alignment vertical="center"/>
    </xf>
    <xf numFmtId="38" fontId="2" fillId="0" borderId="9" xfId="1" applyFont="1" applyFill="1" applyBorder="1" applyAlignment="1">
      <alignment horizontal="right" vertical="center" wrapText="1"/>
    </xf>
    <xf numFmtId="38" fontId="2" fillId="0" borderId="7" xfId="1" applyFont="1" applyFill="1" applyBorder="1" applyAlignment="1">
      <alignment horizontal="right" vertical="center" wrapText="1"/>
    </xf>
    <xf numFmtId="0" fontId="5" fillId="0" borderId="12" xfId="0" applyFont="1" applyBorder="1" applyAlignment="1">
      <alignment vertical="center" textRotation="255" shrinkToFit="1"/>
    </xf>
    <xf numFmtId="0" fontId="2" fillId="0" borderId="0" xfId="0" applyFont="1" applyAlignment="1">
      <alignment horizontal="right" vertical="center" wrapText="1"/>
    </xf>
    <xf numFmtId="0" fontId="2" fillId="2" borderId="9" xfId="0" applyFont="1" applyFill="1" applyBorder="1">
      <alignment vertical="center"/>
    </xf>
    <xf numFmtId="9" fontId="2" fillId="2" borderId="9" xfId="0" applyNumberFormat="1" applyFont="1" applyFill="1" applyBorder="1" applyAlignment="1">
      <alignment horizontal="right" vertical="center" wrapText="1"/>
    </xf>
    <xf numFmtId="0" fontId="2" fillId="2" borderId="21" xfId="0" applyFont="1" applyFill="1" applyBorder="1">
      <alignment vertical="center"/>
    </xf>
    <xf numFmtId="9" fontId="2" fillId="2" borderId="21" xfId="2" applyFont="1" applyFill="1" applyBorder="1">
      <alignment vertical="center"/>
    </xf>
    <xf numFmtId="9" fontId="2" fillId="0" borderId="21" xfId="2" applyFont="1" applyFill="1" applyBorder="1">
      <alignment vertical="center"/>
    </xf>
    <xf numFmtId="38" fontId="6" fillId="0" borderId="0" xfId="1" applyFont="1">
      <alignment vertical="center"/>
    </xf>
    <xf numFmtId="0" fontId="6" fillId="0" borderId="0" xfId="0" applyFont="1">
      <alignment vertical="center"/>
    </xf>
    <xf numFmtId="38" fontId="6" fillId="0" borderId="0" xfId="0" applyNumberFormat="1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FB14-EE3D-4E0D-A75B-3BB4A20BD9D5}">
  <sheetPr codeName="Sheet20">
    <tabColor rgb="FFFFFFCC"/>
  </sheetPr>
  <dimension ref="A1:O34"/>
  <sheetViews>
    <sheetView showGridLines="0" tabSelected="1" workbookViewId="0">
      <selection activeCell="E18" sqref="E18"/>
    </sheetView>
  </sheetViews>
  <sheetFormatPr defaultRowHeight="14.25"/>
  <cols>
    <col min="1" max="1" width="1.875" style="1" customWidth="1"/>
    <col min="2" max="2" width="4" style="1" customWidth="1"/>
    <col min="3" max="3" width="25.25" style="1" customWidth="1"/>
    <col min="4" max="6" width="16.5" style="1" customWidth="1"/>
    <col min="7" max="7" width="3.75" style="1" customWidth="1"/>
    <col min="8" max="8" width="14" style="1" customWidth="1"/>
    <col min="9" max="9" width="9" style="1"/>
    <col min="10" max="10" width="1.75" style="1" customWidth="1"/>
    <col min="11" max="11" width="13.5" style="1" customWidth="1"/>
    <col min="12" max="12" width="2.875" style="1" bestFit="1" customWidth="1"/>
    <col min="13" max="13" width="12.625" style="1" bestFit="1" customWidth="1"/>
    <col min="14" max="14" width="5.625" style="1" customWidth="1"/>
    <col min="15" max="15" width="11.5" style="1" bestFit="1" customWidth="1"/>
    <col min="16" max="16384" width="9" style="1"/>
  </cols>
  <sheetData>
    <row r="1" spans="1:15">
      <c r="A1" s="1" t="s">
        <v>0</v>
      </c>
    </row>
    <row r="3" spans="1:15">
      <c r="C3" s="2" t="s">
        <v>1</v>
      </c>
      <c r="D3" s="3">
        <f>COUNTA(D11:G11)</f>
        <v>3</v>
      </c>
    </row>
    <row r="5" spans="1:15">
      <c r="C5" s="4" t="s">
        <v>2</v>
      </c>
      <c r="D5" s="5">
        <v>150000000</v>
      </c>
      <c r="E5" s="1" t="s">
        <v>3</v>
      </c>
    </row>
    <row r="6" spans="1:15">
      <c r="C6" s="6" t="s">
        <v>4</v>
      </c>
      <c r="D6" s="7">
        <v>0</v>
      </c>
    </row>
    <row r="7" spans="1:15">
      <c r="C7" s="8" t="s">
        <v>5</v>
      </c>
      <c r="D7" s="9">
        <f>30000000+(6000000*D3)</f>
        <v>48000000</v>
      </c>
    </row>
    <row r="8" spans="1:15">
      <c r="C8" s="8" t="s">
        <v>6</v>
      </c>
      <c r="D8" s="9">
        <f>D5-D6-D7</f>
        <v>102000000</v>
      </c>
    </row>
    <row r="9" spans="1:15">
      <c r="J9" s="1" t="s">
        <v>7</v>
      </c>
    </row>
    <row r="10" spans="1:15">
      <c r="K10" s="10" t="s">
        <v>6</v>
      </c>
    </row>
    <row r="11" spans="1:15">
      <c r="B11" s="11" t="s">
        <v>8</v>
      </c>
      <c r="C11" s="12" t="s">
        <v>9</v>
      </c>
      <c r="D11" s="13" t="s">
        <v>10</v>
      </c>
      <c r="E11" s="13" t="s">
        <v>11</v>
      </c>
      <c r="F11" s="13" t="s">
        <v>12</v>
      </c>
      <c r="G11" s="14"/>
      <c r="H11" s="15" t="s">
        <v>13</v>
      </c>
      <c r="K11" s="16" t="s">
        <v>14</v>
      </c>
      <c r="L11" s="16"/>
      <c r="M11" s="16" t="s">
        <v>15</v>
      </c>
      <c r="N11" s="17" t="s">
        <v>16</v>
      </c>
      <c r="O11" s="17" t="s">
        <v>17</v>
      </c>
    </row>
    <row r="12" spans="1:15">
      <c r="B12" s="18"/>
      <c r="C12" s="12" t="s">
        <v>18</v>
      </c>
      <c r="D12" s="19">
        <v>0.5</v>
      </c>
      <c r="E12" s="19">
        <v>0.25</v>
      </c>
      <c r="F12" s="19">
        <v>0.25</v>
      </c>
      <c r="G12" s="20"/>
      <c r="H12" s="21">
        <f>SUM(D12:G12)</f>
        <v>1</v>
      </c>
      <c r="K12" s="22">
        <v>0</v>
      </c>
      <c r="L12" s="22" t="s">
        <v>19</v>
      </c>
      <c r="M12" s="22">
        <v>10000000</v>
      </c>
      <c r="N12" s="23">
        <v>0.1</v>
      </c>
      <c r="O12" s="24">
        <v>0</v>
      </c>
    </row>
    <row r="13" spans="1:15">
      <c r="B13" s="18"/>
      <c r="C13" s="12" t="s">
        <v>20</v>
      </c>
      <c r="D13" s="25">
        <f>ROUNDDOWN($D$8*D12,-2)</f>
        <v>51000000</v>
      </c>
      <c r="E13" s="25">
        <f t="shared" ref="E13:F13" si="0">ROUNDDOWN($D$8*E12,-2)</f>
        <v>25500000</v>
      </c>
      <c r="F13" s="25">
        <f t="shared" si="0"/>
        <v>25500000</v>
      </c>
      <c r="G13" s="25"/>
      <c r="H13" s="26">
        <f>SUM(D13:G13)</f>
        <v>102000000</v>
      </c>
      <c r="K13" s="22">
        <f>M12</f>
        <v>10000000</v>
      </c>
      <c r="L13" s="22" t="s">
        <v>19</v>
      </c>
      <c r="M13" s="22">
        <v>30000000</v>
      </c>
      <c r="N13" s="23">
        <v>0.15</v>
      </c>
      <c r="O13" s="22">
        <v>500000</v>
      </c>
    </row>
    <row r="14" spans="1:15">
      <c r="B14" s="18"/>
      <c r="C14" s="12" t="s">
        <v>21</v>
      </c>
      <c r="D14" s="27">
        <f>VLOOKUP(D13,$K$12:$O$19,4,TRUE)</f>
        <v>0.3</v>
      </c>
      <c r="E14" s="27">
        <f t="shared" ref="E14:F14" si="1">VLOOKUP(E13,$K$12:$O$19,4,TRUE)</f>
        <v>0.15</v>
      </c>
      <c r="F14" s="27">
        <f t="shared" si="1"/>
        <v>0.15</v>
      </c>
      <c r="G14" s="27"/>
      <c r="H14" s="28" t="s">
        <v>22</v>
      </c>
      <c r="K14" s="22">
        <f t="shared" ref="K14:K19" si="2">M13</f>
        <v>30000000</v>
      </c>
      <c r="L14" s="22" t="s">
        <v>19</v>
      </c>
      <c r="M14" s="22">
        <v>50000000</v>
      </c>
      <c r="N14" s="23">
        <v>0.2</v>
      </c>
      <c r="O14" s="22">
        <v>2000000</v>
      </c>
    </row>
    <row r="15" spans="1:15">
      <c r="B15" s="18"/>
      <c r="C15" s="12" t="s">
        <v>23</v>
      </c>
      <c r="D15" s="25">
        <f>VLOOKUP(D13,$K$12:$O$19,5,TRUE)</f>
        <v>7000000</v>
      </c>
      <c r="E15" s="25">
        <f t="shared" ref="E15:F15" si="3">VLOOKUP(E13,$K$12:$O$19,5,TRUE)</f>
        <v>500000</v>
      </c>
      <c r="F15" s="25">
        <f t="shared" si="3"/>
        <v>500000</v>
      </c>
      <c r="G15" s="25"/>
      <c r="H15" s="28" t="s">
        <v>22</v>
      </c>
      <c r="K15" s="22">
        <f t="shared" si="2"/>
        <v>50000000</v>
      </c>
      <c r="L15" s="22" t="s">
        <v>19</v>
      </c>
      <c r="M15" s="22">
        <v>100000000</v>
      </c>
      <c r="N15" s="23">
        <v>0.3</v>
      </c>
      <c r="O15" s="22">
        <v>7000000</v>
      </c>
    </row>
    <row r="16" spans="1:15">
      <c r="B16" s="29"/>
      <c r="C16" s="12" t="s">
        <v>24</v>
      </c>
      <c r="D16" s="25">
        <f>D13*D14-D15</f>
        <v>8300000</v>
      </c>
      <c r="E16" s="25">
        <f>E13*E14-E15</f>
        <v>3325000</v>
      </c>
      <c r="F16" s="25">
        <f t="shared" ref="F16" si="4">F13*F14-F15</f>
        <v>3325000</v>
      </c>
      <c r="G16" s="25"/>
      <c r="H16" s="30">
        <f>SUM(D16:G16)</f>
        <v>14950000</v>
      </c>
      <c r="K16" s="22">
        <f t="shared" si="2"/>
        <v>100000000</v>
      </c>
      <c r="L16" s="22" t="s">
        <v>19</v>
      </c>
      <c r="M16" s="22">
        <v>200000000</v>
      </c>
      <c r="N16" s="23">
        <v>0.4</v>
      </c>
      <c r="O16" s="22">
        <v>17000000</v>
      </c>
    </row>
    <row r="17" spans="2:15">
      <c r="B17" s="31" t="s">
        <v>25</v>
      </c>
      <c r="C17" s="12" t="s">
        <v>26</v>
      </c>
      <c r="D17" s="19">
        <v>0.2</v>
      </c>
      <c r="E17" s="19">
        <v>0.5</v>
      </c>
      <c r="F17" s="19">
        <v>0.3</v>
      </c>
      <c r="G17" s="20"/>
      <c r="H17" s="21">
        <f>SUM(D17:G17)</f>
        <v>1</v>
      </c>
      <c r="K17" s="22">
        <f t="shared" si="2"/>
        <v>200000000</v>
      </c>
      <c r="L17" s="22" t="s">
        <v>19</v>
      </c>
      <c r="M17" s="22">
        <v>300000000</v>
      </c>
      <c r="N17" s="23">
        <v>0.45</v>
      </c>
      <c r="O17" s="22">
        <v>27000000</v>
      </c>
    </row>
    <row r="18" spans="2:15">
      <c r="B18" s="31"/>
      <c r="C18" s="12" t="s">
        <v>27</v>
      </c>
      <c r="D18" s="25">
        <f>$H$16*D17</f>
        <v>2990000</v>
      </c>
      <c r="E18" s="25">
        <f>$H$16*E17</f>
        <v>7475000</v>
      </c>
      <c r="F18" s="25">
        <f t="shared" ref="F18" si="5">$H$16*F17</f>
        <v>4485000</v>
      </c>
      <c r="G18" s="25"/>
      <c r="H18" s="30">
        <f>SUM(D18:G18)</f>
        <v>14950000</v>
      </c>
      <c r="K18" s="22">
        <f t="shared" si="2"/>
        <v>300000000</v>
      </c>
      <c r="L18" s="22" t="s">
        <v>19</v>
      </c>
      <c r="M18" s="22">
        <v>600000000</v>
      </c>
      <c r="N18" s="23">
        <v>0.5</v>
      </c>
      <c r="O18" s="22">
        <v>42000000</v>
      </c>
    </row>
    <row r="19" spans="2:15">
      <c r="B19" s="31"/>
      <c r="C19" s="12" t="s">
        <v>28</v>
      </c>
      <c r="D19" s="19"/>
      <c r="E19" s="19"/>
      <c r="F19" s="19"/>
      <c r="G19" s="20"/>
      <c r="H19" s="28"/>
      <c r="K19" s="22">
        <f t="shared" si="2"/>
        <v>600000000</v>
      </c>
      <c r="L19" s="22" t="s">
        <v>19</v>
      </c>
      <c r="M19" s="22"/>
      <c r="N19" s="23">
        <v>0.55000000000000004</v>
      </c>
      <c r="O19" s="22">
        <v>72000000</v>
      </c>
    </row>
    <row r="20" spans="2:15">
      <c r="B20" s="31"/>
      <c r="C20" s="32" t="s">
        <v>29</v>
      </c>
      <c r="D20" s="19"/>
      <c r="E20" s="19"/>
      <c r="F20" s="19"/>
      <c r="G20" s="20"/>
      <c r="H20" s="28"/>
    </row>
    <row r="21" spans="2:15">
      <c r="B21" s="31"/>
      <c r="C21" s="32" t="s">
        <v>30</v>
      </c>
      <c r="D21" s="25">
        <f>IF(D18&lt;$M$26,D18)</f>
        <v>2990000</v>
      </c>
      <c r="E21" s="19"/>
      <c r="F21" s="19"/>
      <c r="G21" s="20"/>
      <c r="H21" s="28"/>
    </row>
    <row r="22" spans="2:15">
      <c r="B22" s="31"/>
      <c r="C22" s="32" t="s">
        <v>31</v>
      </c>
      <c r="D22" s="19"/>
      <c r="E22" s="19"/>
      <c r="F22" s="19"/>
      <c r="G22" s="20"/>
      <c r="H22" s="28"/>
      <c r="J22" s="33" t="s">
        <v>32</v>
      </c>
    </row>
    <row r="23" spans="2:15">
      <c r="B23" s="31"/>
      <c r="C23" s="32" t="s">
        <v>33</v>
      </c>
      <c r="D23" s="19"/>
      <c r="E23" s="19"/>
      <c r="F23" s="19"/>
      <c r="G23" s="20"/>
      <c r="H23" s="28"/>
      <c r="K23" s="34">
        <v>160000000</v>
      </c>
      <c r="L23" s="35" t="s">
        <v>34</v>
      </c>
      <c r="M23" s="35"/>
      <c r="N23" s="35"/>
      <c r="O23" s="36"/>
    </row>
    <row r="24" spans="2:15">
      <c r="B24" s="31"/>
      <c r="C24" s="32" t="s">
        <v>35</v>
      </c>
      <c r="D24" s="19"/>
      <c r="E24" s="19"/>
      <c r="F24" s="19"/>
      <c r="G24" s="20"/>
      <c r="H24" s="28"/>
      <c r="J24" s="37"/>
      <c r="K24" s="38">
        <f>D13</f>
        <v>51000000</v>
      </c>
      <c r="L24" s="1" t="s">
        <v>36</v>
      </c>
      <c r="O24" s="39"/>
    </row>
    <row r="25" spans="2:15">
      <c r="B25" s="31"/>
      <c r="C25" s="32" t="s">
        <v>37</v>
      </c>
      <c r="D25" s="19"/>
      <c r="E25" s="19"/>
      <c r="F25" s="19"/>
      <c r="G25" s="20"/>
      <c r="H25" s="28"/>
      <c r="K25" s="40" t="s">
        <v>38</v>
      </c>
      <c r="O25" s="39"/>
    </row>
    <row r="26" spans="2:15">
      <c r="B26" s="31"/>
      <c r="C26" s="32" t="s">
        <v>39</v>
      </c>
      <c r="D26" s="19"/>
      <c r="E26" s="19"/>
      <c r="F26" s="19"/>
      <c r="G26" s="20"/>
      <c r="H26" s="28"/>
      <c r="K26" s="41"/>
      <c r="L26" s="42"/>
      <c r="M26" s="43">
        <f>IF(K23&gt;K24,K23,K24)</f>
        <v>160000000</v>
      </c>
      <c r="N26" s="44" t="s">
        <v>40</v>
      </c>
      <c r="O26" s="45"/>
    </row>
    <row r="27" spans="2:15">
      <c r="B27" s="31"/>
      <c r="C27" s="12" t="s">
        <v>41</v>
      </c>
      <c r="D27" s="46">
        <f>SUM(D20:D26)</f>
        <v>2990000</v>
      </c>
      <c r="E27" s="46">
        <f t="shared" ref="E27:F27" si="6">SUM(E20:E26)</f>
        <v>0</v>
      </c>
      <c r="F27" s="46">
        <f t="shared" si="6"/>
        <v>0</v>
      </c>
      <c r="G27" s="46"/>
      <c r="H27" s="47">
        <f>SUM(D27:G27)</f>
        <v>2990000</v>
      </c>
    </row>
    <row r="28" spans="2:15">
      <c r="B28" s="48"/>
      <c r="C28" s="12" t="s">
        <v>42</v>
      </c>
      <c r="D28" s="25">
        <f>D18+D19-D27</f>
        <v>0</v>
      </c>
      <c r="E28" s="25">
        <f t="shared" ref="E28:F28" si="7">E18+E19-E27</f>
        <v>7475000</v>
      </c>
      <c r="F28" s="25">
        <f t="shared" si="7"/>
        <v>4485000</v>
      </c>
      <c r="G28" s="25"/>
      <c r="H28" s="26">
        <f>SUM(D28:G28)</f>
        <v>11960000</v>
      </c>
    </row>
    <row r="29" spans="2:15">
      <c r="D29" s="49"/>
      <c r="E29" s="49"/>
      <c r="F29" s="49"/>
      <c r="G29" s="49"/>
      <c r="H29" s="49"/>
    </row>
    <row r="30" spans="2:15">
      <c r="C30" s="50" t="s">
        <v>43</v>
      </c>
      <c r="D30" s="51">
        <f>D14</f>
        <v>0.3</v>
      </c>
      <c r="E30" s="51">
        <f t="shared" ref="E30:F30" si="8">E14</f>
        <v>0.15</v>
      </c>
      <c r="F30" s="51">
        <f t="shared" si="8"/>
        <v>0.15</v>
      </c>
      <c r="G30" s="20"/>
      <c r="H30" s="28"/>
    </row>
    <row r="31" spans="2:15">
      <c r="C31" s="1" t="s">
        <v>44</v>
      </c>
    </row>
    <row r="33" spans="3:8" ht="14.65" thickBot="1">
      <c r="C33" s="52" t="s">
        <v>45</v>
      </c>
      <c r="D33" s="53">
        <f>D28/D34</f>
        <v>0</v>
      </c>
      <c r="E33" s="53">
        <f>E28/E34</f>
        <v>9.9666666666666667E-2</v>
      </c>
      <c r="F33" s="53">
        <f>F28/F34</f>
        <v>9.9666666666666667E-2</v>
      </c>
      <c r="G33" s="52"/>
      <c r="H33" s="54">
        <f>H28/H34</f>
        <v>7.9733333333333337E-2</v>
      </c>
    </row>
    <row r="34" spans="3:8" ht="14.65" thickTop="1">
      <c r="D34" s="55">
        <f>$D$5*D17</f>
        <v>30000000</v>
      </c>
      <c r="E34" s="55">
        <f>$D$5*E17</f>
        <v>75000000</v>
      </c>
      <c r="F34" s="55">
        <f>$D$5*F17</f>
        <v>45000000</v>
      </c>
      <c r="G34" s="56"/>
      <c r="H34" s="57">
        <f>SUM(D34:G34)</f>
        <v>150000000</v>
      </c>
    </row>
  </sheetData>
  <mergeCells count="2">
    <mergeCell ref="B11:B16"/>
    <mergeCell ref="B17:B28"/>
  </mergeCells>
  <phoneticPr fontId="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相続税sim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大樹 宮本</dc:creator>
  <cp:lastModifiedBy>大樹 宮本</cp:lastModifiedBy>
  <dcterms:created xsi:type="dcterms:W3CDTF">2025-12-16T05:34:17Z</dcterms:created>
  <dcterms:modified xsi:type="dcterms:W3CDTF">2025-12-16T05:34:56Z</dcterms:modified>
</cp:coreProperties>
</file>